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16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21" windowWidth="24840" windowHeight="15840" firstSheet="3" activeTab="7"/>
  </bookViews>
  <sheets>
    <sheet name="Chart5" sheetId="1" r:id="rId1"/>
    <sheet name="Chart6" sheetId="2" r:id="rId2"/>
    <sheet name="Chart7" sheetId="3" r:id="rId3"/>
    <sheet name="Chart8" sheetId="4" r:id="rId4"/>
    <sheet name="Chart10" sheetId="5" r:id="rId5"/>
    <sheet name="Chart11" sheetId="6" r:id="rId6"/>
    <sheet name="Chart12" sheetId="7" r:id="rId7"/>
    <sheet name="Chart13" sheetId="8" r:id="rId8"/>
    <sheet name="objectives summary" sheetId="9" r:id="rId9"/>
    <sheet name="C-130" sheetId="10" r:id="rId10"/>
    <sheet name="P-3" sheetId="11" r:id="rId11"/>
    <sheet name="Falcon" sheetId="12" r:id="rId12"/>
    <sheet name="DOTSTAR_new" sheetId="13" r:id="rId13"/>
    <sheet name="System Flights" sheetId="14" r:id="rId14"/>
    <sheet name="System Names" sheetId="15" r:id="rId15"/>
    <sheet name="DLR Falcon Original" sheetId="16" r:id="rId16"/>
    <sheet name="P-3  and C-130 flights" sheetId="17" r:id="rId17"/>
    <sheet name="Sinlaku" sheetId="18" r:id="rId18"/>
    <sheet name="Jangmi" sheetId="19" r:id="rId19"/>
  </sheets>
  <definedNames>
    <definedName name="_xlnm.Print_Area" localSheetId="9">'C-130'!$A$1:$X$33</definedName>
    <definedName name="_xlnm.Print_Area" localSheetId="12">'DOTSTAR_new'!$A$1:$X$15</definedName>
    <definedName name="_xlnm.Print_Area" localSheetId="11">'Falcon'!$A$1:$X$35</definedName>
    <definedName name="_xlnm.Print_Area" localSheetId="10">'P-3'!$A$1:$X$31</definedName>
    <definedName name="_xlnm.Print_Area" localSheetId="13">'System Flights'!$A$1:$W$171</definedName>
  </definedNames>
  <calcPr fullCalcOnLoad="1"/>
</workbook>
</file>

<file path=xl/comments16.xml><?xml version="1.0" encoding="utf-8"?>
<comments xmlns="http://schemas.openxmlformats.org/spreadsheetml/2006/main">
  <authors>
    <author>Elizabeth Sanabia</author>
  </authors>
  <commentList>
    <comment ref="M11" authorId="0">
      <text>
        <r>
          <rPr>
            <b/>
            <sz val="9"/>
            <rFont val="Arial"/>
            <family val="0"/>
          </rPr>
          <t>Elizabeth Sanabia:</t>
        </r>
        <r>
          <rPr>
            <sz val="9"/>
            <rFont val="Arial"/>
            <family val="0"/>
          </rPr>
          <t xml:space="preserve">
Noted as an error by Sarah Jones on 10/23/08 -- should be TCS-025</t>
        </r>
      </text>
    </comment>
  </commentList>
</comments>
</file>

<file path=xl/sharedStrings.xml><?xml version="1.0" encoding="utf-8"?>
<sst xmlns="http://schemas.openxmlformats.org/spreadsheetml/2006/main" count="2679" uniqueCount="726">
  <si>
    <t>Yokota</t>
  </si>
  <si>
    <t>Yokota</t>
  </si>
  <si>
    <t>ET/Structure</t>
  </si>
  <si>
    <t>Kadena</t>
  </si>
  <si>
    <t>Kadena</t>
  </si>
  <si>
    <t>Kadena</t>
  </si>
  <si>
    <t>Guam</t>
  </si>
  <si>
    <t>structure/intensity change</t>
  </si>
  <si>
    <t>structure/intensity change</t>
  </si>
  <si>
    <t>structure/intensity change</t>
  </si>
  <si>
    <t>**Note that totals do not include test flight times or expendables.**</t>
  </si>
  <si>
    <t>On-</t>
  </si>
  <si>
    <t>station</t>
  </si>
  <si>
    <t>Names</t>
  </si>
  <si>
    <t>RF10</t>
  </si>
  <si>
    <t>Guam</t>
  </si>
  <si>
    <t>typhoon structure</t>
  </si>
  <si>
    <t>RF11</t>
  </si>
  <si>
    <t>Note: Only the flights are used which are relevant for Sinlaku or Jangmi!</t>
  </si>
  <si>
    <t>Overview of all DLR Falcon missions during T-PARC 2008</t>
  </si>
  <si>
    <t>Last Sonde</t>
  </si>
  <si>
    <t>Tiime</t>
  </si>
  <si>
    <t>Lat</t>
  </si>
  <si>
    <t>Lon</t>
  </si>
  <si>
    <t>Overview of all remaining missions</t>
  </si>
  <si>
    <t>F1</t>
  </si>
  <si>
    <t>F2</t>
  </si>
  <si>
    <t>F3</t>
  </si>
  <si>
    <t>a/c</t>
  </si>
  <si>
    <t>012</t>
  </si>
  <si>
    <t>013</t>
  </si>
  <si>
    <t>014</t>
  </si>
  <si>
    <t>Date</t>
  </si>
  <si>
    <t>TD</t>
  </si>
  <si>
    <t>Overview of all missions during TY Jangmi (TCS-047 / TD19W)</t>
  </si>
  <si>
    <t>dd:hh:mm</t>
  </si>
  <si>
    <t>Mission Type</t>
  </si>
  <si>
    <t>(from mission report)</t>
  </si>
  <si>
    <t>Mission</t>
  </si>
  <si>
    <t>Category</t>
  </si>
  <si>
    <t>TCS/SATV</t>
  </si>
  <si>
    <t>TCF S</t>
  </si>
  <si>
    <t>TCF S</t>
  </si>
  <si>
    <t xml:space="preserve">TCF </t>
  </si>
  <si>
    <t>ET</t>
  </si>
  <si>
    <t>TCS/SATV</t>
  </si>
  <si>
    <t>TCF S</t>
  </si>
  <si>
    <t>TCF</t>
  </si>
  <si>
    <t>TCS</t>
  </si>
  <si>
    <t>ET</t>
  </si>
  <si>
    <t>TOTAL</t>
  </si>
  <si>
    <t>Overview of all DOTSTAR missions during T-PARC 2008</t>
  </si>
  <si>
    <t>ET, T</t>
  </si>
  <si>
    <t>cmet_080929b</t>
  </si>
  <si>
    <t>22.</t>
  </si>
  <si>
    <t>Nr.</t>
  </si>
  <si>
    <t>T1</t>
  </si>
  <si>
    <t>DLR OP</t>
  </si>
  <si>
    <t>test flight</t>
  </si>
  <si>
    <t>---</t>
  </si>
  <si>
    <t>T, RB</t>
  </si>
  <si>
    <t>cmet_080825a</t>
  </si>
  <si>
    <t>1.</t>
  </si>
  <si>
    <t>T2</t>
  </si>
  <si>
    <t>TWE, ET</t>
  </si>
  <si>
    <t>TCS25</t>
  </si>
  <si>
    <t>cmet_080829a</t>
  </si>
  <si>
    <t>3.</t>
  </si>
  <si>
    <t>TCS26</t>
  </si>
  <si>
    <t>cmet_080830a</t>
  </si>
  <si>
    <t>4.</t>
  </si>
  <si>
    <t>midlat T</t>
  </si>
  <si>
    <t>cmet_080901a</t>
  </si>
  <si>
    <t>5.</t>
  </si>
  <si>
    <t>cmet_080903a</t>
  </si>
  <si>
    <t>T, ET</t>
  </si>
  <si>
    <t>TCS37</t>
  </si>
  <si>
    <t>cmet_080908a</t>
  </si>
  <si>
    <t>7.</t>
  </si>
  <si>
    <t>Okinawa</t>
  </si>
  <si>
    <t>TT</t>
  </si>
  <si>
    <t>Sinlaku</t>
  </si>
  <si>
    <t>cmet_080911a</t>
  </si>
  <si>
    <t>8.</t>
  </si>
  <si>
    <t>cmet_080911b</t>
  </si>
  <si>
    <t>9.</t>
  </si>
  <si>
    <t>Iwa-Kuni</t>
  </si>
  <si>
    <t>cmet_080913a</t>
  </si>
  <si>
    <t>10.</t>
  </si>
  <si>
    <t>cmet_080914a</t>
  </si>
  <si>
    <t>----</t>
  </si>
  <si>
    <t>cmet_080915a</t>
  </si>
  <si>
    <t>15/16..09.2008</t>
  </si>
  <si>
    <t>11./11.</t>
  </si>
  <si>
    <t>1333W</t>
  </si>
  <si>
    <t>T3</t>
  </si>
  <si>
    <t>xx</t>
  </si>
  <si>
    <t>13W</t>
  </si>
  <si>
    <t>Nuri</t>
  </si>
  <si>
    <t>xx</t>
  </si>
  <si>
    <t>xx</t>
  </si>
  <si>
    <t>xx</t>
  </si>
  <si>
    <t>14W</t>
  </si>
  <si>
    <t>xx</t>
  </si>
  <si>
    <t>xx</t>
  </si>
  <si>
    <t>xx</t>
  </si>
  <si>
    <t>15W</t>
  </si>
  <si>
    <t>Sinlaku</t>
  </si>
  <si>
    <t>xx</t>
  </si>
  <si>
    <t>TCFA</t>
  </si>
  <si>
    <t>16W</t>
  </si>
  <si>
    <t>xx</t>
  </si>
  <si>
    <t>17W</t>
  </si>
  <si>
    <t>Guam</t>
  </si>
  <si>
    <t>TCS-015</t>
  </si>
  <si>
    <t>-</t>
  </si>
  <si>
    <t>-</t>
  </si>
  <si>
    <t>-</t>
  </si>
  <si>
    <t>cmet_080930a</t>
  </si>
  <si>
    <t>23.</t>
  </si>
  <si>
    <t>cmet_081001a</t>
  </si>
  <si>
    <t>cmet_081001b</t>
  </si>
  <si>
    <t>25.</t>
  </si>
  <si>
    <t>Typhoon Targeting</t>
  </si>
  <si>
    <t>Extra-tropical transition</t>
  </si>
  <si>
    <t xml:space="preserve">T </t>
  </si>
  <si>
    <t>Targeting</t>
  </si>
  <si>
    <t>RB</t>
  </si>
  <si>
    <t>Ridge-Building</t>
  </si>
  <si>
    <t>TWE</t>
  </si>
  <si>
    <t>Tropical Water Vapour Export</t>
  </si>
  <si>
    <t>Hagupit</t>
  </si>
  <si>
    <t>cmet_080916a</t>
  </si>
  <si>
    <t>12.</t>
  </si>
  <si>
    <t>ET</t>
  </si>
  <si>
    <t>cmet_080917a</t>
  </si>
  <si>
    <t>13.</t>
  </si>
  <si>
    <t>cmet_080917b</t>
  </si>
  <si>
    <t>P1</t>
  </si>
  <si>
    <t>Overview of all missions during TY Hagiput (TCS-043 / TD18W)</t>
  </si>
  <si>
    <t>-</t>
  </si>
  <si>
    <t>-</t>
  </si>
  <si>
    <t>-</t>
  </si>
  <si>
    <t>-</t>
  </si>
  <si>
    <t>-</t>
  </si>
  <si>
    <t>-</t>
  </si>
  <si>
    <t>-</t>
  </si>
  <si>
    <t>-</t>
  </si>
  <si>
    <t>-</t>
  </si>
  <si>
    <t>16W</t>
  </si>
  <si>
    <t>16W</t>
  </si>
  <si>
    <t>-</t>
  </si>
  <si>
    <t>-</t>
  </si>
  <si>
    <t>-</t>
  </si>
  <si>
    <t>-</t>
  </si>
  <si>
    <t>16W</t>
  </si>
  <si>
    <t>16W</t>
  </si>
  <si>
    <t>-</t>
  </si>
  <si>
    <t>-</t>
  </si>
  <si>
    <t>plus 043W enroute</t>
  </si>
  <si>
    <t>Time</t>
  </si>
  <si>
    <t>Yokota</t>
  </si>
  <si>
    <t>ET</t>
  </si>
  <si>
    <t>0233W</t>
  </si>
  <si>
    <t>0433W</t>
  </si>
  <si>
    <t>0533W</t>
  </si>
  <si>
    <t>0343W</t>
  </si>
  <si>
    <t>0833W</t>
  </si>
  <si>
    <t>1033W</t>
  </si>
  <si>
    <t>1233W</t>
  </si>
  <si>
    <t>RF01</t>
  </si>
  <si>
    <t>RF02</t>
  </si>
  <si>
    <t>RF03</t>
  </si>
  <si>
    <t>RF04</t>
  </si>
  <si>
    <t>Guam</t>
  </si>
  <si>
    <t>tropical cyclone genesis</t>
  </si>
  <si>
    <t>TCS-015</t>
  </si>
  <si>
    <t>TCS-#</t>
  </si>
  <si>
    <t>Name</t>
  </si>
  <si>
    <t>TD#</t>
  </si>
  <si>
    <t>13W</t>
  </si>
  <si>
    <t>Nuri</t>
  </si>
  <si>
    <t>RF05</t>
  </si>
  <si>
    <t>RF06</t>
  </si>
  <si>
    <t>TCS-025</t>
  </si>
  <si>
    <t>TCS-025</t>
  </si>
  <si>
    <t>RF07</t>
  </si>
  <si>
    <t>RF08</t>
  </si>
  <si>
    <t>Guam</t>
  </si>
  <si>
    <t>Genesis of TCS043</t>
  </si>
  <si>
    <t>Information of the flights is taken from the mission summaries on the Field Catalog</t>
  </si>
  <si>
    <t>TCS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</si>
  <si>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</si>
  <si>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</si>
  <si>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</si>
  <si>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</si>
  <si>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</si>
  <si>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</si>
  <si>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</si>
  <si>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</si>
  <si>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</si>
  <si>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</si>
  <si>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</si>
  <si>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Sinlaku</t>
  </si>
  <si>
    <t>RF14</t>
  </si>
  <si>
    <t>Yokota</t>
  </si>
  <si>
    <t>ET</t>
  </si>
  <si>
    <t>015</t>
  </si>
  <si>
    <t>016</t>
  </si>
  <si>
    <t>TS</t>
  </si>
  <si>
    <t>TY</t>
  </si>
  <si>
    <t>Kammuri</t>
  </si>
  <si>
    <t>xx</t>
  </si>
  <si>
    <t>xx</t>
  </si>
  <si>
    <t>#</t>
  </si>
  <si>
    <t>System</t>
  </si>
  <si>
    <t>#</t>
  </si>
  <si>
    <t>xx</t>
  </si>
  <si>
    <t>xx</t>
  </si>
  <si>
    <t>11W</t>
  </si>
  <si>
    <t>xx</t>
  </si>
  <si>
    <t>12W</t>
  </si>
  <si>
    <t>Wongfong</t>
  </si>
  <si>
    <t>xx</t>
  </si>
  <si>
    <t>xx</t>
  </si>
  <si>
    <t>xx</t>
  </si>
  <si>
    <t>TC structure Jangmi</t>
  </si>
  <si>
    <t>Overview of C-130 flights</t>
  </si>
  <si>
    <t>TC Structure Sinlaku</t>
  </si>
  <si>
    <t>Structure Sinlaku</t>
  </si>
  <si>
    <t>Eyewall Structure Sinlaku</t>
  </si>
  <si>
    <t>ET Sinlaku</t>
  </si>
  <si>
    <t>ET/Structure Sinlaku</t>
  </si>
  <si>
    <t>Structure and Intensity Change Jangmi</t>
  </si>
  <si>
    <t>F1</t>
  </si>
  <si>
    <t>F3</t>
  </si>
  <si>
    <t>F4</t>
  </si>
  <si>
    <t>F5</t>
  </si>
  <si>
    <t>F6</t>
  </si>
  <si>
    <t>F7</t>
  </si>
  <si>
    <t>F7</t>
  </si>
  <si>
    <t>F8</t>
  </si>
  <si>
    <t>F9</t>
  </si>
  <si>
    <t>F10</t>
  </si>
  <si>
    <t>F10</t>
  </si>
  <si>
    <t>F11</t>
  </si>
  <si>
    <t>F12</t>
  </si>
  <si>
    <t>F13</t>
  </si>
  <si>
    <t>F14</t>
  </si>
  <si>
    <t>F15</t>
  </si>
  <si>
    <t>F16</t>
  </si>
  <si>
    <t>F17</t>
  </si>
  <si>
    <t>Taiwan</t>
  </si>
  <si>
    <t>Overview of all DLR Falcon missions during T-PARC 2008</t>
  </si>
  <si>
    <t>cmet_080928b</t>
  </si>
  <si>
    <t>20.</t>
  </si>
  <si>
    <t>cmet_080929a</t>
  </si>
  <si>
    <t>21.</t>
  </si>
  <si>
    <t>.nas</t>
  </si>
  <si>
    <t>Date</t>
  </si>
  <si>
    <t>UTC</t>
  </si>
  <si>
    <t>from</t>
  </si>
  <si>
    <t>to</t>
  </si>
  <si>
    <t>Atsugi</t>
  </si>
  <si>
    <t>Start</t>
  </si>
  <si>
    <t>End</t>
  </si>
  <si>
    <t>Duration</t>
  </si>
  <si>
    <t>C3</t>
  </si>
  <si>
    <t>Overview of all missions during TCS-030</t>
  </si>
  <si>
    <t>P1</t>
  </si>
  <si>
    <t>C1</t>
  </si>
  <si>
    <t>P1</t>
  </si>
  <si>
    <t>C1</t>
  </si>
  <si>
    <t>C2</t>
  </si>
  <si>
    <t>Overview of all missions during TCS-049</t>
  </si>
  <si>
    <t>Overview of all missions during TCS-051</t>
  </si>
  <si>
    <t>Overview of all missions during TCS-006</t>
  </si>
  <si>
    <t>C1</t>
  </si>
  <si>
    <t>C1</t>
  </si>
  <si>
    <t>P1</t>
  </si>
  <si>
    <t>Overview of all missions during TY Sinlaku (TCS-033 / TD15W)</t>
  </si>
  <si>
    <t>P5</t>
  </si>
  <si>
    <t>P2</t>
  </si>
  <si>
    <t>P4</t>
  </si>
  <si>
    <t>0247W</t>
  </si>
  <si>
    <t>0447W</t>
  </si>
  <si>
    <t>0747W</t>
  </si>
  <si>
    <t>Jangmi</t>
  </si>
  <si>
    <t>Kadena</t>
  </si>
  <si>
    <t>Guam</t>
  </si>
  <si>
    <t>Also, missing 2 buoy drop flight summaries.</t>
  </si>
  <si>
    <t>transit</t>
  </si>
  <si>
    <t>12W</t>
  </si>
  <si>
    <t>Vongfong</t>
  </si>
  <si>
    <t>cal / intercomparison</t>
  </si>
  <si>
    <t>Kika</t>
  </si>
  <si>
    <t>TCS#</t>
  </si>
  <si>
    <t>RF23</t>
  </si>
  <si>
    <t>Guam</t>
  </si>
  <si>
    <t>calibration</t>
  </si>
  <si>
    <t>Guam</t>
  </si>
  <si>
    <t>-</t>
  </si>
  <si>
    <t>-</t>
  </si>
  <si>
    <t>-</t>
  </si>
  <si>
    <t>-</t>
  </si>
  <si>
    <t>UTC</t>
  </si>
  <si>
    <t>xx</t>
  </si>
  <si>
    <t>18W</t>
  </si>
  <si>
    <t>Hagupit</t>
  </si>
  <si>
    <t>xx</t>
  </si>
  <si>
    <t>xx</t>
  </si>
  <si>
    <t>19W</t>
  </si>
  <si>
    <t>Jangmi</t>
  </si>
  <si>
    <t>xx</t>
  </si>
  <si>
    <t>xx</t>
  </si>
  <si>
    <t>20W</t>
  </si>
  <si>
    <t>Mekkhala</t>
  </si>
  <si>
    <t>xx</t>
  </si>
  <si>
    <t>xx</t>
  </si>
  <si>
    <t>21W</t>
  </si>
  <si>
    <t>xx</t>
  </si>
  <si>
    <t>Higos</t>
  </si>
  <si>
    <t>xx</t>
  </si>
  <si>
    <t>20W</t>
  </si>
  <si>
    <t>21W</t>
  </si>
  <si>
    <t>Mekkhala</t>
  </si>
  <si>
    <t>Higos</t>
  </si>
  <si>
    <t>Sixteen</t>
  </si>
  <si>
    <t>Name</t>
  </si>
  <si>
    <t>Invest</t>
  </si>
  <si>
    <t>NRL page</t>
  </si>
  <si>
    <t>11W</t>
  </si>
  <si>
    <t>12W</t>
  </si>
  <si>
    <t>14W</t>
  </si>
  <si>
    <t>15W</t>
  </si>
  <si>
    <t>16W</t>
  </si>
  <si>
    <t>17W</t>
  </si>
  <si>
    <t>18W</t>
  </si>
  <si>
    <t>19W</t>
  </si>
  <si>
    <t>Sinlaku</t>
  </si>
  <si>
    <t>Seventeen</t>
  </si>
  <si>
    <t>Hagupit</t>
  </si>
  <si>
    <t>Jangmi</t>
  </si>
  <si>
    <t>Vongfong</t>
  </si>
  <si>
    <t>Nuri</t>
  </si>
  <si>
    <t>Fourteen</t>
  </si>
  <si>
    <t>Eleven</t>
  </si>
  <si>
    <t>10W</t>
  </si>
  <si>
    <t>Kammuri</t>
  </si>
  <si>
    <t>10W</t>
  </si>
  <si>
    <t>Final</t>
  </si>
  <si>
    <t>Name</t>
  </si>
  <si>
    <t>Time</t>
  </si>
  <si>
    <t>Guam</t>
  </si>
  <si>
    <t>TC structure</t>
  </si>
  <si>
    <t>"high-level invest"</t>
  </si>
  <si>
    <t>0133W</t>
  </si>
  <si>
    <t>Hagiput</t>
  </si>
  <si>
    <t>15W</t>
  </si>
  <si>
    <t>Nuri</t>
  </si>
  <si>
    <t>13W</t>
  </si>
  <si>
    <t>TC01C</t>
  </si>
  <si>
    <t>TOTAL FLIGHT HOURS: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</si>
  <si>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</si>
  <si>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</si>
  <si>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</si>
  <si>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</si>
  <si>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</si>
  <si>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</si>
  <si>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</si>
  <si>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</si>
  <si>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</si>
  <si>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</si>
  <si>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</si>
  <si>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</si>
  <si>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</si>
  <si>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</si>
  <si>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</si>
  <si>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info fm other than mission report</t>
  </si>
  <si>
    <t>Guam</t>
  </si>
  <si>
    <t>TCS-037</t>
  </si>
  <si>
    <t>RF09</t>
  </si>
  <si>
    <t>Guam</t>
  </si>
  <si>
    <t>TCS-037</t>
  </si>
  <si>
    <t>TCS-030</t>
  </si>
  <si>
    <t>TCS-043</t>
  </si>
  <si>
    <t>Hagiput</t>
  </si>
  <si>
    <t>RF12</t>
  </si>
  <si>
    <t>Guam</t>
  </si>
  <si>
    <t>tropical cyclone genesis</t>
  </si>
  <si>
    <t>TCS-043</t>
  </si>
  <si>
    <t>Hagiput</t>
  </si>
  <si>
    <t>RF13</t>
  </si>
  <si>
    <t>Guam</t>
  </si>
  <si>
    <t>Yokota</t>
  </si>
  <si>
    <t>ET</t>
  </si>
  <si>
    <t>F1</t>
  </si>
  <si>
    <t>F2</t>
  </si>
  <si>
    <t>F3</t>
  </si>
  <si>
    <t>F4</t>
  </si>
  <si>
    <t>F5</t>
  </si>
  <si>
    <t>F6</t>
  </si>
  <si>
    <t>F7</t>
  </si>
  <si>
    <t>P2</t>
  </si>
  <si>
    <t>P3</t>
  </si>
  <si>
    <t>C1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</si>
  <si>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</si>
  <si>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</si>
  <si>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</si>
  <si>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</si>
  <si>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</si>
  <si>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</si>
  <si>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</si>
  <si>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</si>
  <si>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</si>
  <si>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</si>
  <si>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</si>
  <si>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</si>
  <si>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</si>
  <si>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</si>
  <si>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</si>
  <si>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</si>
  <si>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</si>
  <si>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</si>
  <si>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</si>
  <si>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</si>
  <si>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</si>
  <si>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</si>
  <si>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</si>
  <si>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</si>
  <si>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</si>
  <si>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</si>
  <si>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</si>
  <si>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</si>
  <si>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</si>
  <si>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</si>
  <si>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</si>
  <si>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</si>
  <si>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</si>
  <si>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</si>
  <si>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</si>
  <si>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14.</t>
  </si>
  <si>
    <t>cmet_080918a</t>
  </si>
  <si>
    <t>15.</t>
  </si>
  <si>
    <t>Misawa</t>
  </si>
  <si>
    <t>cmet_080918b</t>
  </si>
  <si>
    <t>16.</t>
  </si>
  <si>
    <t>cmet_080919a</t>
  </si>
  <si>
    <t>17.</t>
  </si>
  <si>
    <t>cmet_080920a</t>
  </si>
  <si>
    <t>18.</t>
  </si>
  <si>
    <t>Jangmi</t>
  </si>
  <si>
    <t>structure</t>
  </si>
  <si>
    <t>genesis</t>
  </si>
  <si>
    <t>Guam</t>
  </si>
  <si>
    <t>check</t>
  </si>
  <si>
    <t>Guam</t>
  </si>
  <si>
    <t>structure</t>
  </si>
  <si>
    <t>eyewall structure</t>
  </si>
  <si>
    <t>cmet_080928a</t>
  </si>
  <si>
    <t>19.</t>
  </si>
  <si>
    <t xml:space="preserve">Start Date </t>
  </si>
  <si>
    <t>Flight Time</t>
  </si>
  <si>
    <t>Block Time</t>
  </si>
  <si>
    <t>Drops.</t>
  </si>
  <si>
    <t>Type</t>
  </si>
  <si>
    <t>System</t>
  </si>
  <si>
    <t>In-situ Data</t>
  </si>
  <si>
    <t>DIAL</t>
  </si>
  <si>
    <t>LT</t>
  </si>
  <si>
    <t>TCS-033</t>
  </si>
  <si>
    <t>TCS-039</t>
  </si>
  <si>
    <t>SCS</t>
  </si>
  <si>
    <t>SPS -&gt; SCS</t>
  </si>
  <si>
    <t>TCS-039</t>
  </si>
  <si>
    <t>TCS-047</t>
  </si>
  <si>
    <t>TCS-046</t>
  </si>
  <si>
    <t>TCS-046</t>
  </si>
  <si>
    <t>TCS-048</t>
  </si>
  <si>
    <t>TCS-048</t>
  </si>
  <si>
    <t>11W</t>
  </si>
  <si>
    <t>92W??</t>
  </si>
  <si>
    <t>Taiwan</t>
  </si>
  <si>
    <t>info from other than mission report</t>
  </si>
  <si>
    <t>Kadena-Guam transit flight not listed in mission reports.</t>
  </si>
  <si>
    <t>P3</t>
  </si>
  <si>
    <t>F1</t>
  </si>
  <si>
    <t>C1</t>
  </si>
  <si>
    <t>C2</t>
  </si>
  <si>
    <t>C3</t>
  </si>
  <si>
    <t>D1</t>
  </si>
  <si>
    <t>D2</t>
  </si>
  <si>
    <t>F1</t>
  </si>
  <si>
    <t>F2</t>
  </si>
  <si>
    <t>F3</t>
  </si>
  <si>
    <t>F3</t>
  </si>
  <si>
    <t>F4</t>
  </si>
  <si>
    <t>F4</t>
  </si>
  <si>
    <t>check</t>
  </si>
  <si>
    <t>no info in mission report</t>
  </si>
  <si>
    <t>-</t>
  </si>
  <si>
    <t>Overview of all missions during TY Nuri (TCS-015 / TD13W)</t>
  </si>
  <si>
    <t>P1</t>
  </si>
  <si>
    <t>P2</t>
  </si>
  <si>
    <t>P3</t>
  </si>
  <si>
    <t>C1</t>
  </si>
  <si>
    <t>C2</t>
  </si>
  <si>
    <t>C3</t>
  </si>
  <si>
    <t>AXBT</t>
  </si>
  <si>
    <t>n/a</t>
  </si>
  <si>
    <t>Overview of all missions during TCS-025</t>
  </si>
  <si>
    <t>P1</t>
  </si>
  <si>
    <t>TCS-015</t>
  </si>
  <si>
    <t>P3</t>
  </si>
  <si>
    <t>C130</t>
  </si>
  <si>
    <t>Falcon</t>
  </si>
  <si>
    <t>Dotstar</t>
  </si>
  <si>
    <t xml:space="preserve">Overview of missions T-PARC 2008 - all aircraft - flights for Jangmi/TCS047 </t>
  </si>
  <si>
    <t>Overview of missions T-PARC 2008 - all aircraft - flights for Sinlaku/TCS033</t>
  </si>
  <si>
    <t>Overview of P-3 flights</t>
  </si>
  <si>
    <t>Start of Mission(UTC)</t>
  </si>
  <si>
    <t>End of Mission(UTC)</t>
  </si>
  <si>
    <t>Duration (h)</t>
  </si>
  <si>
    <t>Type of Mission</t>
  </si>
  <si>
    <t>typhoon structure Sinlaku</t>
  </si>
  <si>
    <t>ET (day 1)</t>
  </si>
  <si>
    <t>Extratropical Transition (day 2)</t>
  </si>
  <si>
    <t>Guam</t>
  </si>
  <si>
    <t>test</t>
  </si>
  <si>
    <t>n/a</t>
  </si>
  <si>
    <t>AXBT</t>
  </si>
  <si>
    <t>good</t>
  </si>
  <si>
    <t>total</t>
  </si>
  <si>
    <t>genesis</t>
  </si>
  <si>
    <t>Lat (N)</t>
  </si>
  <si>
    <t>Lon (E)</t>
  </si>
  <si>
    <t>cal/val</t>
  </si>
  <si>
    <t>genesis</t>
  </si>
  <si>
    <t>TD structure</t>
  </si>
  <si>
    <t>13W</t>
  </si>
  <si>
    <t>satval/structure</t>
  </si>
  <si>
    <t>Extratropical Transition (day 3)</t>
  </si>
  <si>
    <t>Extratropical Transition (day 4)</t>
  </si>
  <si>
    <t>Genesis of TCS047</t>
  </si>
  <si>
    <t>tropical storm structure Jangmi</t>
  </si>
  <si>
    <t>no info in mission report</t>
  </si>
  <si>
    <t>0237W</t>
  </si>
  <si>
    <t>C4</t>
  </si>
  <si>
    <t>C5</t>
  </si>
  <si>
    <t>C6</t>
  </si>
  <si>
    <t>C7</t>
  </si>
  <si>
    <t>C8</t>
  </si>
  <si>
    <t>F1</t>
  </si>
  <si>
    <t>19W</t>
  </si>
  <si>
    <t>18W</t>
  </si>
  <si>
    <t>6 (Nuri) 28 (Sinlaku) 5 (Hagiput)</t>
  </si>
  <si>
    <t>15 (Jangmi)</t>
  </si>
  <si>
    <t>5 (TCS-037/16W)</t>
  </si>
  <si>
    <t>total flights into TDs or better</t>
  </si>
  <si>
    <t>54 total flights into TCs that eventually became TY or better</t>
  </si>
  <si>
    <t>Overview of all missions during TCS-037 (TD16W)</t>
  </si>
  <si>
    <t>Overview of all missions during TCS-017 (TC-01C, Ex-Kika (Central Pacific Tropical Storm)</t>
  </si>
  <si>
    <t xml:space="preserve">JT Warnings from T-PARC Catalog </t>
  </si>
  <si>
    <t>TCS-006</t>
  </si>
  <si>
    <t>NURI</t>
  </si>
  <si>
    <t>TCS-017</t>
  </si>
  <si>
    <t>TCS-030</t>
  </si>
  <si>
    <t>SINLAKU</t>
  </si>
  <si>
    <t>HAGIPUT</t>
  </si>
  <si>
    <t>JANGMI</t>
  </si>
  <si>
    <t>TCS-049</t>
  </si>
  <si>
    <t>TCS-051</t>
  </si>
  <si>
    <t>Systems Flown</t>
  </si>
  <si>
    <t>Also, 1 flight into an ex-TS… TCS-017 was TC-01C (Ex-Kika)</t>
  </si>
  <si>
    <t>(TUTT/midlat origin)</t>
  </si>
  <si>
    <t>14W</t>
  </si>
  <si>
    <t>16W</t>
  </si>
  <si>
    <t>17W</t>
  </si>
  <si>
    <t>20W</t>
  </si>
  <si>
    <t>21W</t>
  </si>
  <si>
    <t>Higos</t>
  </si>
  <si>
    <t>Mekkhala</t>
  </si>
  <si>
    <t>SCS</t>
  </si>
  <si>
    <t>SPS-SCS</t>
  </si>
  <si>
    <t>D1</t>
  </si>
  <si>
    <t>D2</t>
  </si>
  <si>
    <t>D3</t>
  </si>
  <si>
    <t>-</t>
  </si>
  <si>
    <t>D1</t>
  </si>
  <si>
    <t>Taiwan</t>
  </si>
  <si>
    <t>Taiwan</t>
  </si>
  <si>
    <t>Sinlaku</t>
  </si>
  <si>
    <t>RF15</t>
  </si>
  <si>
    <t>Yokota</t>
  </si>
  <si>
    <t>Kadena</t>
  </si>
  <si>
    <t>RF16</t>
  </si>
  <si>
    <t>Kadena</t>
  </si>
  <si>
    <t>Sinlaku</t>
  </si>
  <si>
    <t>RF17</t>
  </si>
  <si>
    <t>Kadena</t>
  </si>
  <si>
    <t>Structure</t>
  </si>
  <si>
    <t>Hagiput</t>
  </si>
  <si>
    <t>TCS-043</t>
  </si>
  <si>
    <t>RF18</t>
  </si>
  <si>
    <t>Kadena</t>
  </si>
  <si>
    <t>Guam</t>
  </si>
  <si>
    <t>Genesis of TCS047</t>
  </si>
  <si>
    <t>TCS-047</t>
  </si>
  <si>
    <t>Jangmi</t>
  </si>
  <si>
    <t>RF19</t>
  </si>
  <si>
    <t>Guam</t>
  </si>
  <si>
    <t>tropical storm structure</t>
  </si>
  <si>
    <t>TCS-047</t>
  </si>
  <si>
    <t>19W</t>
  </si>
  <si>
    <t>Jangmi</t>
  </si>
  <si>
    <t>RF20</t>
  </si>
  <si>
    <t>T2</t>
  </si>
  <si>
    <t>RF21</t>
  </si>
  <si>
    <t>RF22</t>
  </si>
  <si>
    <t>First Sonde</t>
  </si>
  <si>
    <t>Duration</t>
  </si>
  <si>
    <t>Overview of all C-130 missions during T-PARC 2008</t>
  </si>
  <si>
    <t>Overview of all P-3 missions during T-PARC 2008</t>
  </si>
  <si>
    <t>Flight</t>
  </si>
  <si>
    <t>Location</t>
  </si>
  <si>
    <t>Jangmi</t>
  </si>
  <si>
    <t>3 TY</t>
  </si>
  <si>
    <t>Nuri, Sinlaku, Hagiput</t>
  </si>
  <si>
    <t>4 TS</t>
  </si>
  <si>
    <t>Kammuri, Vongfong, Mekkhala, Higos</t>
  </si>
  <si>
    <t>4 TD</t>
  </si>
  <si>
    <t>1 STY</t>
  </si>
  <si>
    <t>11W, 14W, 16W, 17W</t>
  </si>
  <si>
    <t>16W was TCS037</t>
  </si>
  <si>
    <t xml:space="preserve"> 3 in SCS, VF btwn G&amp;J mid-Aug; P-3 not ready??</t>
  </si>
  <si>
    <t># of system type</t>
  </si>
  <si>
    <t># of each type flown</t>
  </si>
  <si>
    <t>missions flown per type</t>
  </si>
  <si>
    <t>check 14W.FOURTEEN, IR,  26 AUG 2008 0330Z and 019.TCS019, GEO,  26 AUG 2008 0330Z  (20080826.0330.gms6.x.ir1km.98WINVEST.xxxkts-)</t>
  </si>
  <si>
    <t>TCS-014</t>
  </si>
  <si>
    <t>TCS-014</t>
  </si>
  <si>
    <t>TCS-015</t>
  </si>
  <si>
    <t>TCS-019</t>
  </si>
  <si>
    <t>TCS-019</t>
  </si>
  <si>
    <t>TCS-033</t>
  </si>
  <si>
    <t>TCS-043</t>
  </si>
  <si>
    <t>TCS-047</t>
  </si>
  <si>
    <t>check 11W.ELEVEN, IR,  11 AUG 2008 1857Z and 013.TCS013, GEO,  11 AUG 2008 1857Z (20080811.1857.gms6.x.ir1km.98WINVEST.xxxkts)</t>
  </si>
  <si>
    <t>TCS-037</t>
  </si>
  <si>
    <t>-</t>
  </si>
  <si>
    <t>TCS-037</t>
  </si>
  <si>
    <t>16W</t>
  </si>
  <si>
    <t>TCS-047</t>
  </si>
  <si>
    <t>19W</t>
  </si>
  <si>
    <t>dev btwn Guam &amp; Japan (prior to arrival of P-3 &amp; too early to move to Japan?) (was invest 96W prior to that)</t>
  </si>
  <si>
    <t>17W was TUTT/midlat origin</t>
  </si>
  <si>
    <t>F1</t>
  </si>
  <si>
    <t>-</t>
  </si>
  <si>
    <t>P2</t>
  </si>
  <si>
    <t>C1</t>
  </si>
  <si>
    <t>C2</t>
  </si>
  <si>
    <t>TCS-013</t>
  </si>
  <si>
    <t xml:space="preserve">N Phil Sea -&gt; SCS (out of AOR) </t>
  </si>
  <si>
    <t>TCS-019</t>
  </si>
  <si>
    <t>Guam</t>
  </si>
  <si>
    <t>TC structure</t>
  </si>
  <si>
    <t>TCS genesis / MCS</t>
  </si>
  <si>
    <t>TCS-051</t>
  </si>
  <si>
    <t>Guam</t>
  </si>
  <si>
    <t>TCS-049</t>
  </si>
  <si>
    <t>TCS-033</t>
  </si>
  <si>
    <t>TCS-033</t>
  </si>
  <si>
    <t>18W</t>
  </si>
  <si>
    <t>19W</t>
  </si>
  <si>
    <t>18W</t>
  </si>
  <si>
    <t>TCS-033</t>
  </si>
  <si>
    <t>15W</t>
  </si>
  <si>
    <t>n/a</t>
  </si>
  <si>
    <t>92W</t>
  </si>
  <si>
    <t>TCS-025</t>
  </si>
  <si>
    <t>TCS-017</t>
  </si>
  <si>
    <t>15W</t>
  </si>
  <si>
    <t>TCS-043</t>
  </si>
  <si>
    <t>Hagiput</t>
  </si>
  <si>
    <t>Jangmi</t>
  </si>
  <si>
    <t>TCS-047</t>
  </si>
  <si>
    <t>n/a</t>
  </si>
  <si>
    <t>18W</t>
  </si>
  <si>
    <t>19W</t>
  </si>
  <si>
    <t>TCS-006</t>
  </si>
  <si>
    <t>Mission</t>
  </si>
  <si>
    <t>0192W</t>
  </si>
  <si>
    <t>0415</t>
  </si>
  <si>
    <t>0613W</t>
  </si>
  <si>
    <t>0813W</t>
  </si>
  <si>
    <t>0117W</t>
  </si>
  <si>
    <t>0125W</t>
  </si>
  <si>
    <t>0325W</t>
  </si>
  <si>
    <t>0130W</t>
  </si>
  <si>
    <t>TCS-030</t>
  </si>
  <si>
    <t>0137W</t>
  </si>
  <si>
    <t>0225W</t>
  </si>
  <si>
    <t>TCF S</t>
  </si>
  <si>
    <t xml:space="preserve">TCF </t>
  </si>
  <si>
    <t>TCF</t>
  </si>
  <si>
    <t>TCS</t>
  </si>
  <si>
    <t>T</t>
  </si>
  <si>
    <t>TC Targeting</t>
  </si>
  <si>
    <t>TOTAL</t>
  </si>
  <si>
    <t>C 130</t>
  </si>
  <si>
    <t>C130 time</t>
  </si>
  <si>
    <t>P3 time</t>
  </si>
  <si>
    <t>Falcon time</t>
  </si>
  <si>
    <t>TC Formation - Survey</t>
  </si>
  <si>
    <t xml:space="preserve">TC Formation </t>
  </si>
  <si>
    <t>TC Structure</t>
  </si>
  <si>
    <t>TC Structure/Sat val</t>
  </si>
  <si>
    <t>Extratropical Transition</t>
  </si>
  <si>
    <t>Tropical Water Vapor Export</t>
  </si>
  <si>
    <t>General Targeting</t>
  </si>
  <si>
    <t>Taiwan</t>
  </si>
  <si>
    <t>TCS-015</t>
  </si>
  <si>
    <t>13W</t>
  </si>
  <si>
    <t>Nuri</t>
  </si>
  <si>
    <t>TT,ET</t>
  </si>
  <si>
    <t>T,ET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</si>
</sst>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h:mm;@"/>
    <numFmt numFmtId="173" formatCode="[h]:mm:ss;@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[$€-2]\ #,##0.00_);[Red]\([$€-2]\ #,##0.00\)"/>
    <numFmt numFmtId="178" formatCode="0.0"/>
    <numFmt numFmtId="179" formatCode="dd:hh:mm"/>
    <numFmt numFmtId="180" formatCode="hh:mm"/>
    <numFmt numFmtId="181" formatCode="[$-409]dddd\,\ mmmm\ dd\,\ yyyy"/>
    <numFmt numFmtId="182" formatCode="m/d/yy;@"/>
    <numFmt numFmtId="183" formatCode="[$-409]h:mm:ss\ AM/PM"/>
  </numFmts>
  <fonts count="2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sz val="8"/>
      <name val="Verdana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8"/>
      <name val="Arial"/>
      <family val="2"/>
    </font>
    <font>
      <b/>
      <sz val="20"/>
      <name val="Arial"/>
      <family val="2"/>
    </font>
    <font>
      <sz val="11.25"/>
      <name val="Arial"/>
      <family val="0"/>
    </font>
    <font>
      <b/>
      <sz val="10.75"/>
      <name val="Arial"/>
      <family val="2"/>
    </font>
    <font>
      <sz val="11.5"/>
      <name val="Arial"/>
      <family val="0"/>
    </font>
    <font>
      <b/>
      <sz val="9.75"/>
      <name val="Arial"/>
      <family val="2"/>
    </font>
    <font>
      <b/>
      <sz val="11.5"/>
      <name val="Arial"/>
      <family val="2"/>
    </font>
    <font>
      <b/>
      <sz val="11.25"/>
      <name val="Arial"/>
      <family val="2"/>
    </font>
    <font>
      <b/>
      <sz val="7.75"/>
      <name val="Arial"/>
      <family val="2"/>
    </font>
    <font>
      <b/>
      <sz val="12"/>
      <name val="Arial"/>
      <family val="0"/>
    </font>
    <font>
      <b/>
      <sz val="7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</fills>
  <borders count="6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 horizontal="center"/>
    </xf>
    <xf numFmtId="0" fontId="0" fillId="2" borderId="3" xfId="0" applyFill="1" applyBorder="1" applyAlignment="1">
      <alignment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8" xfId="0" applyFill="1" applyBorder="1" applyAlignment="1">
      <alignment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0" fontId="0" fillId="3" borderId="15" xfId="0" applyFill="1" applyBorder="1" applyAlignment="1">
      <alignment/>
    </xf>
    <xf numFmtId="0" fontId="0" fillId="3" borderId="16" xfId="0" applyFill="1" applyBorder="1" applyAlignment="1">
      <alignment/>
    </xf>
    <xf numFmtId="0" fontId="0" fillId="3" borderId="17" xfId="0" applyFill="1" applyBorder="1" applyAlignment="1">
      <alignment/>
    </xf>
    <xf numFmtId="14" fontId="0" fillId="3" borderId="18" xfId="0" applyNumberFormat="1" applyFont="1" applyFill="1" applyBorder="1" applyAlignment="1">
      <alignment horizontal="center"/>
    </xf>
    <xf numFmtId="20" fontId="0" fillId="3" borderId="15" xfId="0" applyNumberFormat="1" applyFill="1" applyBorder="1" applyAlignment="1">
      <alignment horizontal="center"/>
    </xf>
    <xf numFmtId="20" fontId="0" fillId="3" borderId="18" xfId="0" applyNumberFormat="1" applyFill="1" applyBorder="1" applyAlignment="1">
      <alignment horizontal="center"/>
    </xf>
    <xf numFmtId="20" fontId="0" fillId="3" borderId="19" xfId="0" applyNumberFormat="1" applyFont="1" applyFill="1" applyBorder="1" applyAlignment="1">
      <alignment horizontal="center"/>
    </xf>
    <xf numFmtId="20" fontId="0" fillId="3" borderId="20" xfId="0" applyNumberFormat="1" applyFont="1" applyFill="1" applyBorder="1" applyAlignment="1">
      <alignment horizontal="center"/>
    </xf>
    <xf numFmtId="46" fontId="0" fillId="3" borderId="18" xfId="0" applyNumberFormat="1" applyFill="1" applyBorder="1" applyAlignment="1">
      <alignment horizontal="center"/>
    </xf>
    <xf numFmtId="46" fontId="0" fillId="3" borderId="21" xfId="0" applyNumberFormat="1" applyFill="1" applyBorder="1" applyAlignment="1">
      <alignment horizontal="center"/>
    </xf>
    <xf numFmtId="0" fontId="0" fillId="3" borderId="21" xfId="0" applyFill="1" applyBorder="1" applyAlignment="1">
      <alignment/>
    </xf>
    <xf numFmtId="0" fontId="0" fillId="3" borderId="22" xfId="0" applyFill="1" applyBorder="1" applyAlignment="1">
      <alignment horizontal="center"/>
    </xf>
    <xf numFmtId="0" fontId="0" fillId="3" borderId="22" xfId="0" applyFill="1" applyBorder="1" applyAlignment="1" quotePrefix="1">
      <alignment horizontal="center"/>
    </xf>
    <xf numFmtId="14" fontId="0" fillId="3" borderId="18" xfId="0" applyNumberFormat="1" applyFont="1" applyFill="1" applyBorder="1" applyAlignment="1" quotePrefix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14" fontId="0" fillId="0" borderId="26" xfId="0" applyNumberFormat="1" applyFont="1" applyBorder="1" applyAlignment="1">
      <alignment horizontal="center"/>
    </xf>
    <xf numFmtId="20" fontId="0" fillId="0" borderId="23" xfId="0" applyNumberFormat="1" applyBorder="1" applyAlignment="1">
      <alignment horizontal="center"/>
    </xf>
    <xf numFmtId="20" fontId="0" fillId="0" borderId="26" xfId="0" applyNumberFormat="1" applyBorder="1" applyAlignment="1">
      <alignment horizontal="center"/>
    </xf>
    <xf numFmtId="20" fontId="0" fillId="0" borderId="7" xfId="0" applyNumberFormat="1" applyFont="1" applyBorder="1" applyAlignment="1">
      <alignment horizontal="center"/>
    </xf>
    <xf numFmtId="20" fontId="0" fillId="0" borderId="27" xfId="0" applyNumberFormat="1" applyFont="1" applyBorder="1" applyAlignment="1">
      <alignment horizontal="center"/>
    </xf>
    <xf numFmtId="46" fontId="0" fillId="0" borderId="26" xfId="0" applyNumberFormat="1" applyBorder="1" applyAlignment="1">
      <alignment horizontal="center"/>
    </xf>
    <xf numFmtId="46" fontId="0" fillId="0" borderId="21" xfId="0" applyNumberFormat="1" applyBorder="1" applyAlignment="1">
      <alignment horizontal="center"/>
    </xf>
    <xf numFmtId="0" fontId="0" fillId="0" borderId="21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1" xfId="0" applyBorder="1" applyAlignment="1" quotePrefix="1">
      <alignment horizontal="center"/>
    </xf>
    <xf numFmtId="14" fontId="0" fillId="0" borderId="26" xfId="0" applyNumberFormat="1" applyFont="1" applyBorder="1" applyAlignment="1" quotePrefix="1">
      <alignment horizontal="center"/>
    </xf>
    <xf numFmtId="0" fontId="0" fillId="3" borderId="23" xfId="0" applyFill="1" applyBorder="1" applyAlignment="1">
      <alignment/>
    </xf>
    <xf numFmtId="0" fontId="0" fillId="3" borderId="24" xfId="0" applyFill="1" applyBorder="1" applyAlignment="1">
      <alignment/>
    </xf>
    <xf numFmtId="0" fontId="0" fillId="3" borderId="25" xfId="0" applyFill="1" applyBorder="1" applyAlignment="1">
      <alignment/>
    </xf>
    <xf numFmtId="14" fontId="0" fillId="3" borderId="26" xfId="0" applyNumberFormat="1" applyFont="1" applyFill="1" applyBorder="1" applyAlignment="1">
      <alignment horizontal="center"/>
    </xf>
    <xf numFmtId="20" fontId="0" fillId="3" borderId="23" xfId="0" applyNumberFormat="1" applyFill="1" applyBorder="1" applyAlignment="1">
      <alignment horizontal="center"/>
    </xf>
    <xf numFmtId="20" fontId="0" fillId="3" borderId="26" xfId="0" applyNumberFormat="1" applyFill="1" applyBorder="1" applyAlignment="1">
      <alignment horizontal="center"/>
    </xf>
    <xf numFmtId="20" fontId="0" fillId="3" borderId="7" xfId="0" applyNumberFormat="1" applyFont="1" applyFill="1" applyBorder="1" applyAlignment="1">
      <alignment horizontal="center"/>
    </xf>
    <xf numFmtId="20" fontId="0" fillId="3" borderId="27" xfId="0" applyNumberFormat="1" applyFont="1" applyFill="1" applyBorder="1" applyAlignment="1">
      <alignment horizontal="center"/>
    </xf>
    <xf numFmtId="46" fontId="0" fillId="3" borderId="26" xfId="0" applyNumberFormat="1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3" borderId="28" xfId="0" applyFill="1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14" fontId="0" fillId="0" borderId="32" xfId="0" applyNumberFormat="1" applyFont="1" applyBorder="1" applyAlignment="1">
      <alignment horizontal="center"/>
    </xf>
    <xf numFmtId="20" fontId="0" fillId="0" borderId="29" xfId="0" applyNumberFormat="1" applyBorder="1" applyAlignment="1">
      <alignment horizontal="center"/>
    </xf>
    <xf numFmtId="20" fontId="0" fillId="0" borderId="32" xfId="0" applyNumberFormat="1" applyBorder="1" applyAlignment="1">
      <alignment horizontal="center"/>
    </xf>
    <xf numFmtId="20" fontId="0" fillId="0" borderId="33" xfId="0" applyNumberFormat="1" applyFont="1" applyBorder="1" applyAlignment="1">
      <alignment horizontal="center"/>
    </xf>
    <xf numFmtId="20" fontId="0" fillId="0" borderId="34" xfId="0" applyNumberFormat="1" applyBorder="1" applyAlignment="1">
      <alignment horizontal="center"/>
    </xf>
    <xf numFmtId="46" fontId="0" fillId="0" borderId="32" xfId="0" applyNumberFormat="1" applyBorder="1" applyAlignment="1">
      <alignment horizontal="center"/>
    </xf>
    <xf numFmtId="46" fontId="0" fillId="0" borderId="28" xfId="0" applyNumberFormat="1" applyBorder="1" applyAlignment="1">
      <alignment horizontal="center"/>
    </xf>
    <xf numFmtId="0" fontId="0" fillId="0" borderId="28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4" fontId="0" fillId="0" borderId="11" xfId="0" applyNumberFormat="1" applyFont="1" applyBorder="1" applyAlignment="1">
      <alignment horizontal="center"/>
    </xf>
    <xf numFmtId="20" fontId="0" fillId="0" borderId="14" xfId="0" applyNumberFormat="1" applyBorder="1" applyAlignment="1">
      <alignment horizontal="center"/>
    </xf>
    <xf numFmtId="20" fontId="0" fillId="0" borderId="11" xfId="0" applyNumberFormat="1" applyBorder="1" applyAlignment="1">
      <alignment horizontal="center"/>
    </xf>
    <xf numFmtId="20" fontId="0" fillId="0" borderId="13" xfId="0" applyNumberFormat="1" applyFont="1" applyBorder="1" applyAlignment="1">
      <alignment horizontal="center"/>
    </xf>
    <xf numFmtId="20" fontId="0" fillId="0" borderId="35" xfId="0" applyNumberFormat="1" applyBorder="1" applyAlignment="1">
      <alignment horizontal="center"/>
    </xf>
    <xf numFmtId="46" fontId="0" fillId="0" borderId="11" xfId="0" applyNumberFormat="1" applyBorder="1" applyAlignment="1">
      <alignment horizontal="center"/>
    </xf>
    <xf numFmtId="46" fontId="0" fillId="0" borderId="36" xfId="0" applyNumberFormat="1" applyBorder="1" applyAlignment="1">
      <alignment horizontal="center"/>
    </xf>
    <xf numFmtId="0" fontId="0" fillId="0" borderId="36" xfId="0" applyBorder="1" applyAlignment="1">
      <alignment/>
    </xf>
    <xf numFmtId="0" fontId="0" fillId="0" borderId="36" xfId="0" applyBorder="1" applyAlignment="1">
      <alignment horizontal="center"/>
    </xf>
    <xf numFmtId="0" fontId="0" fillId="0" borderId="0" xfId="0" applyBorder="1" applyAlignment="1">
      <alignment/>
    </xf>
    <xf numFmtId="14" fontId="0" fillId="0" borderId="0" xfId="0" applyNumberFormat="1" applyFont="1" applyBorder="1" applyAlignment="1">
      <alignment/>
    </xf>
    <xf numFmtId="20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46" fontId="0" fillId="0" borderId="8" xfId="0" applyNumberFormat="1" applyBorder="1" applyAlignment="1">
      <alignment horizontal="center"/>
    </xf>
    <xf numFmtId="0" fontId="0" fillId="0" borderId="8" xfId="0" applyBorder="1" applyAlignment="1">
      <alignment/>
    </xf>
    <xf numFmtId="20" fontId="0" fillId="0" borderId="0" xfId="0" applyNumberFormat="1" applyFont="1" applyBorder="1" applyAlignment="1">
      <alignment horizontal="center"/>
    </xf>
    <xf numFmtId="172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/>
    </xf>
    <xf numFmtId="0" fontId="0" fillId="0" borderId="22" xfId="0" applyBorder="1" applyAlignment="1">
      <alignment/>
    </xf>
    <xf numFmtId="20" fontId="0" fillId="2" borderId="21" xfId="0" applyNumberFormat="1" applyFill="1" applyBorder="1" applyAlignment="1">
      <alignment/>
    </xf>
    <xf numFmtId="20" fontId="0" fillId="0" borderId="21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3" fillId="4" borderId="39" xfId="0" applyFont="1" applyFill="1" applyBorder="1" applyAlignment="1">
      <alignment/>
    </xf>
    <xf numFmtId="0" fontId="3" fillId="5" borderId="39" xfId="0" applyFont="1" applyFill="1" applyBorder="1" applyAlignment="1">
      <alignment/>
    </xf>
    <xf numFmtId="0" fontId="0" fillId="2" borderId="39" xfId="0" applyFill="1" applyBorder="1" applyAlignment="1">
      <alignment/>
    </xf>
    <xf numFmtId="0" fontId="0" fillId="6" borderId="39" xfId="0" applyFill="1" applyBorder="1" applyAlignment="1">
      <alignment/>
    </xf>
    <xf numFmtId="14" fontId="0" fillId="0" borderId="1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14" fontId="0" fillId="0" borderId="3" xfId="0" applyNumberFormat="1" applyFont="1" applyBorder="1" applyAlignment="1">
      <alignment horizontal="center"/>
    </xf>
    <xf numFmtId="0" fontId="0" fillId="0" borderId="39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14" fontId="0" fillId="0" borderId="8" xfId="0" applyNumberFormat="1" applyFont="1" applyBorder="1" applyAlignment="1">
      <alignment horizontal="center"/>
    </xf>
    <xf numFmtId="0" fontId="0" fillId="0" borderId="44" xfId="0" applyBorder="1" applyAlignment="1">
      <alignment/>
    </xf>
    <xf numFmtId="0" fontId="0" fillId="2" borderId="9" xfId="0" applyFill="1" applyBorder="1" applyAlignment="1">
      <alignment/>
    </xf>
    <xf numFmtId="0" fontId="0" fillId="2" borderId="12" xfId="0" applyFill="1" applyBorder="1" applyAlignment="1">
      <alignment/>
    </xf>
    <xf numFmtId="0" fontId="0" fillId="0" borderId="12" xfId="0" applyBorder="1" applyAlignment="1">
      <alignment/>
    </xf>
    <xf numFmtId="0" fontId="0" fillId="7" borderId="12" xfId="0" applyFill="1" applyBorder="1" applyAlignment="1">
      <alignment/>
    </xf>
    <xf numFmtId="0" fontId="0" fillId="0" borderId="43" xfId="0" applyFill="1" applyBorder="1" applyAlignment="1">
      <alignment/>
    </xf>
    <xf numFmtId="0" fontId="0" fillId="4" borderId="24" xfId="0" applyFill="1" applyBorder="1" applyAlignment="1">
      <alignment/>
    </xf>
    <xf numFmtId="0" fontId="0" fillId="4" borderId="39" xfId="0" applyFill="1" applyBorder="1" applyAlignment="1">
      <alignment/>
    </xf>
    <xf numFmtId="0" fontId="0" fillId="0" borderId="39" xfId="0" applyFill="1" applyBorder="1" applyAlignment="1">
      <alignment/>
    </xf>
    <xf numFmtId="0" fontId="0" fillId="5" borderId="24" xfId="0" applyFill="1" applyBorder="1" applyAlignment="1">
      <alignment/>
    </xf>
    <xf numFmtId="0" fontId="0" fillId="5" borderId="39" xfId="0" applyFill="1" applyBorder="1" applyAlignment="1">
      <alignment/>
    </xf>
    <xf numFmtId="0" fontId="0" fillId="0" borderId="30" xfId="0" applyFill="1" applyBorder="1" applyAlignment="1">
      <alignment/>
    </xf>
    <xf numFmtId="0" fontId="0" fillId="6" borderId="43" xfId="0" applyFill="1" applyBorder="1" applyAlignment="1">
      <alignment/>
    </xf>
    <xf numFmtId="0" fontId="0" fillId="6" borderId="30" xfId="0" applyFill="1" applyBorder="1" applyAlignment="1">
      <alignment/>
    </xf>
    <xf numFmtId="0" fontId="0" fillId="7" borderId="9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7" borderId="43" xfId="0" applyFill="1" applyBorder="1" applyAlignment="1">
      <alignment/>
    </xf>
    <xf numFmtId="0" fontId="0" fillId="7" borderId="30" xfId="0" applyFill="1" applyBorder="1" applyAlignment="1">
      <alignment/>
    </xf>
    <xf numFmtId="0" fontId="0" fillId="0" borderId="47" xfId="0" applyBorder="1" applyAlignment="1">
      <alignment/>
    </xf>
    <xf numFmtId="0" fontId="1" fillId="8" borderId="37" xfId="0" applyFont="1" applyFill="1" applyBorder="1" applyAlignment="1">
      <alignment horizontal="center"/>
    </xf>
    <xf numFmtId="0" fontId="0" fillId="8" borderId="48" xfId="0" applyFill="1" applyBorder="1" applyAlignment="1">
      <alignment horizontal="center"/>
    </xf>
    <xf numFmtId="0" fontId="0" fillId="8" borderId="48" xfId="0" applyFill="1" applyBorder="1" applyAlignment="1">
      <alignment/>
    </xf>
    <xf numFmtId="0" fontId="0" fillId="8" borderId="38" xfId="0" applyFill="1" applyBorder="1" applyAlignment="1">
      <alignment/>
    </xf>
    <xf numFmtId="0" fontId="1" fillId="8" borderId="49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8" borderId="50" xfId="0" applyFont="1" applyFill="1" applyBorder="1" applyAlignment="1">
      <alignment/>
    </xf>
    <xf numFmtId="22" fontId="0" fillId="2" borderId="22" xfId="0" applyNumberFormat="1" applyFont="1" applyFill="1" applyBorder="1" applyAlignment="1">
      <alignment horizontal="center"/>
    </xf>
    <xf numFmtId="20" fontId="0" fillId="2" borderId="22" xfId="0" applyNumberFormat="1" applyFill="1" applyBorder="1" applyAlignment="1">
      <alignment/>
    </xf>
    <xf numFmtId="0" fontId="0" fillId="2" borderId="22" xfId="0" applyFont="1" applyFill="1" applyBorder="1" applyAlignment="1">
      <alignment/>
    </xf>
    <xf numFmtId="22" fontId="0" fillId="0" borderId="21" xfId="0" applyNumberFormat="1" applyFont="1" applyBorder="1" applyAlignment="1">
      <alignment horizontal="center"/>
    </xf>
    <xf numFmtId="0" fontId="0" fillId="0" borderId="21" xfId="0" applyFont="1" applyBorder="1" applyAlignment="1">
      <alignment/>
    </xf>
    <xf numFmtId="22" fontId="0" fillId="2" borderId="21" xfId="0" applyNumberFormat="1" applyFont="1" applyFill="1" applyBorder="1" applyAlignment="1">
      <alignment horizontal="center"/>
    </xf>
    <xf numFmtId="0" fontId="0" fillId="2" borderId="21" xfId="0" applyFont="1" applyFill="1" applyBorder="1" applyAlignment="1">
      <alignment/>
    </xf>
    <xf numFmtId="22" fontId="0" fillId="0" borderId="36" xfId="0" applyNumberFormat="1" applyFont="1" applyBorder="1" applyAlignment="1">
      <alignment horizontal="center"/>
    </xf>
    <xf numFmtId="20" fontId="0" fillId="0" borderId="36" xfId="0" applyNumberFormat="1" applyBorder="1" applyAlignment="1">
      <alignment/>
    </xf>
    <xf numFmtId="0" fontId="0" fillId="0" borderId="36" xfId="0" applyFont="1" applyBorder="1" applyAlignment="1">
      <alignment/>
    </xf>
    <xf numFmtId="173" fontId="0" fillId="0" borderId="51" xfId="0" applyNumberFormat="1" applyBorder="1" applyAlignment="1">
      <alignment/>
    </xf>
    <xf numFmtId="173" fontId="0" fillId="0" borderId="0" xfId="0" applyNumberFormat="1" applyAlignment="1">
      <alignment/>
    </xf>
    <xf numFmtId="22" fontId="0" fillId="2" borderId="15" xfId="0" applyNumberFormat="1" applyFont="1" applyFill="1" applyBorder="1" applyAlignment="1">
      <alignment horizontal="center"/>
    </xf>
    <xf numFmtId="20" fontId="0" fillId="2" borderId="52" xfId="0" applyNumberFormat="1" applyFill="1" applyBorder="1" applyAlignment="1">
      <alignment/>
    </xf>
    <xf numFmtId="22" fontId="0" fillId="0" borderId="23" xfId="0" applyNumberFormat="1" applyFont="1" applyBorder="1" applyAlignment="1">
      <alignment horizontal="center"/>
    </xf>
    <xf numFmtId="20" fontId="0" fillId="0" borderId="53" xfId="0" applyNumberFormat="1" applyBorder="1" applyAlignment="1">
      <alignment/>
    </xf>
    <xf numFmtId="22" fontId="0" fillId="2" borderId="23" xfId="0" applyNumberFormat="1" applyFont="1" applyFill="1" applyBorder="1" applyAlignment="1">
      <alignment horizontal="center"/>
    </xf>
    <xf numFmtId="20" fontId="0" fillId="2" borderId="53" xfId="0" applyNumberFormat="1" applyFill="1" applyBorder="1" applyAlignment="1">
      <alignment/>
    </xf>
    <xf numFmtId="22" fontId="0" fillId="2" borderId="14" xfId="0" applyNumberFormat="1" applyFont="1" applyFill="1" applyBorder="1" applyAlignment="1">
      <alignment horizontal="center"/>
    </xf>
    <xf numFmtId="22" fontId="0" fillId="2" borderId="36" xfId="0" applyNumberFormat="1" applyFont="1" applyFill="1" applyBorder="1" applyAlignment="1">
      <alignment horizontal="center"/>
    </xf>
    <xf numFmtId="20" fontId="0" fillId="2" borderId="54" xfId="0" applyNumberFormat="1" applyFill="1" applyBorder="1" applyAlignment="1">
      <alignment/>
    </xf>
    <xf numFmtId="0" fontId="0" fillId="2" borderId="36" xfId="0" applyFont="1" applyFill="1" applyBorder="1" applyAlignment="1">
      <alignment/>
    </xf>
    <xf numFmtId="0" fontId="1" fillId="0" borderId="0" xfId="0" applyFont="1" applyAlignment="1">
      <alignment horizontal="left"/>
    </xf>
    <xf numFmtId="0" fontId="0" fillId="0" borderId="23" xfId="0" applyFill="1" applyBorder="1" applyAlignment="1">
      <alignment/>
    </xf>
    <xf numFmtId="0" fontId="0" fillId="0" borderId="25" xfId="0" applyFill="1" applyBorder="1" applyAlignment="1">
      <alignment/>
    </xf>
    <xf numFmtId="14" fontId="0" fillId="0" borderId="26" xfId="0" applyNumberFormat="1" applyFont="1" applyFill="1" applyBorder="1" applyAlignment="1">
      <alignment horizontal="center"/>
    </xf>
    <xf numFmtId="20" fontId="0" fillId="0" borderId="7" xfId="0" applyNumberFormat="1" applyFont="1" applyFill="1" applyBorder="1" applyAlignment="1">
      <alignment horizontal="center"/>
    </xf>
    <xf numFmtId="20" fontId="0" fillId="0" borderId="27" xfId="0" applyNumberFormat="1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/>
    </xf>
    <xf numFmtId="0" fontId="0" fillId="0" borderId="31" xfId="0" applyFill="1" applyBorder="1" applyAlignment="1">
      <alignment/>
    </xf>
    <xf numFmtId="14" fontId="0" fillId="0" borderId="32" xfId="0" applyNumberFormat="1" applyFont="1" applyFill="1" applyBorder="1" applyAlignment="1">
      <alignment horizontal="center"/>
    </xf>
    <xf numFmtId="20" fontId="0" fillId="0" borderId="33" xfId="0" applyNumberFormat="1" applyFont="1" applyFill="1" applyBorder="1" applyAlignment="1">
      <alignment horizontal="center"/>
    </xf>
    <xf numFmtId="20" fontId="0" fillId="0" borderId="34" xfId="0" applyNumberFormat="1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/>
    </xf>
    <xf numFmtId="14" fontId="0" fillId="0" borderId="11" xfId="0" applyNumberFormat="1" applyFont="1" applyFill="1" applyBorder="1" applyAlignment="1">
      <alignment horizontal="center"/>
    </xf>
    <xf numFmtId="20" fontId="0" fillId="0" borderId="13" xfId="0" applyNumberFormat="1" applyFont="1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0" fillId="0" borderId="2" xfId="0" applyBorder="1" applyAlignment="1">
      <alignment/>
    </xf>
    <xf numFmtId="1" fontId="0" fillId="0" borderId="26" xfId="0" applyNumberFormat="1" applyFont="1" applyFill="1" applyBorder="1" applyAlignment="1">
      <alignment horizontal="center"/>
    </xf>
    <xf numFmtId="1" fontId="0" fillId="0" borderId="25" xfId="0" applyNumberFormat="1" applyFont="1" applyFill="1" applyBorder="1" applyAlignment="1">
      <alignment horizontal="center"/>
    </xf>
    <xf numFmtId="1" fontId="0" fillId="0" borderId="32" xfId="0" applyNumberFormat="1" applyFill="1" applyBorder="1" applyAlignment="1">
      <alignment horizontal="center"/>
    </xf>
    <xf numFmtId="1" fontId="0" fillId="0" borderId="31" xfId="0" applyNumberFormat="1" applyFill="1" applyBorder="1" applyAlignment="1">
      <alignment horizontal="center"/>
    </xf>
    <xf numFmtId="20" fontId="0" fillId="0" borderId="21" xfId="0" applyNumberFormat="1" applyFill="1" applyBorder="1" applyAlignment="1">
      <alignment horizontal="center"/>
    </xf>
    <xf numFmtId="2" fontId="0" fillId="0" borderId="21" xfId="0" applyNumberFormat="1" applyFill="1" applyBorder="1" applyAlignment="1">
      <alignment horizontal="center"/>
    </xf>
    <xf numFmtId="2" fontId="0" fillId="0" borderId="28" xfId="0" applyNumberFormat="1" applyFill="1" applyBorder="1" applyAlignment="1">
      <alignment horizontal="center"/>
    </xf>
    <xf numFmtId="2" fontId="0" fillId="0" borderId="36" xfId="0" applyNumberFormat="1" applyFill="1" applyBorder="1" applyAlignment="1">
      <alignment horizontal="center"/>
    </xf>
    <xf numFmtId="2" fontId="0" fillId="9" borderId="21" xfId="0" applyNumberFormat="1" applyFill="1" applyBorder="1" applyAlignment="1">
      <alignment horizontal="center"/>
    </xf>
    <xf numFmtId="178" fontId="0" fillId="0" borderId="21" xfId="0" applyNumberFormat="1" applyFill="1" applyBorder="1" applyAlignment="1">
      <alignment horizontal="center"/>
    </xf>
    <xf numFmtId="2" fontId="0" fillId="4" borderId="21" xfId="0" applyNumberFormat="1" applyFill="1" applyBorder="1" applyAlignment="1">
      <alignment horizontal="center"/>
    </xf>
    <xf numFmtId="20" fontId="0" fillId="4" borderId="21" xfId="0" applyNumberFormat="1" applyFill="1" applyBorder="1" applyAlignment="1">
      <alignment horizontal="center"/>
    </xf>
    <xf numFmtId="1" fontId="0" fillId="2" borderId="26" xfId="0" applyNumberFormat="1" applyFont="1" applyFill="1" applyBorder="1" applyAlignment="1">
      <alignment horizontal="center"/>
    </xf>
    <xf numFmtId="1" fontId="0" fillId="2" borderId="25" xfId="0" applyNumberFormat="1" applyFont="1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2" fontId="0" fillId="2" borderId="21" xfId="0" applyNumberFormat="1" applyFill="1" applyBorder="1" applyAlignment="1">
      <alignment horizontal="center"/>
    </xf>
    <xf numFmtId="2" fontId="0" fillId="2" borderId="21" xfId="0" applyNumberFormat="1" applyFill="1" applyBorder="1" applyAlignment="1" quotePrefix="1">
      <alignment horizontal="center"/>
    </xf>
    <xf numFmtId="1" fontId="0" fillId="2" borderId="18" xfId="0" applyNumberFormat="1" applyFont="1" applyFill="1" applyBorder="1" applyAlignment="1">
      <alignment horizontal="center"/>
    </xf>
    <xf numFmtId="0" fontId="0" fillId="2" borderId="22" xfId="0" applyFill="1" applyBorder="1" applyAlignment="1" quotePrefix="1">
      <alignment horizontal="center"/>
    </xf>
    <xf numFmtId="2" fontId="0" fillId="2" borderId="22" xfId="0" applyNumberFormat="1" applyFill="1" applyBorder="1" applyAlignment="1" quotePrefix="1">
      <alignment horizontal="center"/>
    </xf>
    <xf numFmtId="2" fontId="0" fillId="10" borderId="21" xfId="0" applyNumberFormat="1" applyFill="1" applyBorder="1" applyAlignment="1">
      <alignment horizontal="center"/>
    </xf>
    <xf numFmtId="0" fontId="0" fillId="4" borderId="0" xfId="0" applyFill="1" applyAlignment="1">
      <alignment/>
    </xf>
    <xf numFmtId="0" fontId="0" fillId="9" borderId="0" xfId="0" applyFill="1" applyAlignment="1">
      <alignment/>
    </xf>
    <xf numFmtId="20" fontId="0" fillId="9" borderId="21" xfId="0" applyNumberFormat="1" applyFill="1" applyBorder="1" applyAlignment="1">
      <alignment horizontal="center"/>
    </xf>
    <xf numFmtId="0" fontId="0" fillId="10" borderId="21" xfId="0" applyFill="1" applyBorder="1" applyAlignment="1">
      <alignment horizontal="center"/>
    </xf>
    <xf numFmtId="1" fontId="0" fillId="10" borderId="26" xfId="0" applyNumberFormat="1" applyFont="1" applyFill="1" applyBorder="1" applyAlignment="1">
      <alignment horizontal="center"/>
    </xf>
    <xf numFmtId="0" fontId="0" fillId="11" borderId="0" xfId="0" applyFill="1" applyAlignment="1">
      <alignment/>
    </xf>
    <xf numFmtId="0" fontId="0" fillId="10" borderId="28" xfId="0" applyFill="1" applyBorder="1" applyAlignment="1">
      <alignment horizontal="center"/>
    </xf>
    <xf numFmtId="2" fontId="0" fillId="10" borderId="28" xfId="0" applyNumberFormat="1" applyFill="1" applyBorder="1" applyAlignment="1">
      <alignment horizontal="center"/>
    </xf>
    <xf numFmtId="0" fontId="0" fillId="3" borderId="0" xfId="0" applyFill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14" fontId="0" fillId="2" borderId="18" xfId="0" applyNumberFormat="1" applyFont="1" applyFill="1" applyBorder="1" applyAlignment="1">
      <alignment horizontal="center"/>
    </xf>
    <xf numFmtId="20" fontId="0" fillId="2" borderId="19" xfId="0" applyNumberFormat="1" applyFont="1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3" xfId="0" applyFill="1" applyBorder="1" applyAlignment="1">
      <alignment/>
    </xf>
    <xf numFmtId="0" fontId="0" fillId="2" borderId="24" xfId="0" applyFill="1" applyBorder="1" applyAlignment="1">
      <alignment/>
    </xf>
    <xf numFmtId="0" fontId="0" fillId="2" borderId="25" xfId="0" applyFill="1" applyBorder="1" applyAlignment="1">
      <alignment/>
    </xf>
    <xf numFmtId="14" fontId="0" fillId="2" borderId="26" xfId="0" applyNumberFormat="1" applyFont="1" applyFill="1" applyBorder="1" applyAlignment="1">
      <alignment horizontal="center"/>
    </xf>
    <xf numFmtId="20" fontId="0" fillId="2" borderId="7" xfId="0" applyNumberFormat="1" applyFont="1" applyFill="1" applyBorder="1" applyAlignment="1">
      <alignment horizontal="center"/>
    </xf>
    <xf numFmtId="20" fontId="0" fillId="2" borderId="27" xfId="0" applyNumberFormat="1" applyFont="1" applyFill="1" applyBorder="1" applyAlignment="1">
      <alignment horizontal="center"/>
    </xf>
    <xf numFmtId="20" fontId="0" fillId="0" borderId="26" xfId="0" applyNumberFormat="1" applyFill="1" applyBorder="1" applyAlignment="1">
      <alignment horizontal="center"/>
    </xf>
    <xf numFmtId="20" fontId="0" fillId="2" borderId="18" xfId="0" applyNumberFormat="1" applyFill="1" applyBorder="1" applyAlignment="1">
      <alignment horizontal="center"/>
    </xf>
    <xf numFmtId="20" fontId="0" fillId="2" borderId="26" xfId="0" applyNumberFormat="1" applyFill="1" applyBorder="1" applyAlignment="1">
      <alignment horizontal="center"/>
    </xf>
    <xf numFmtId="20" fontId="0" fillId="0" borderId="11" xfId="0" applyNumberFormat="1" applyFill="1" applyBorder="1" applyAlignment="1">
      <alignment horizontal="center"/>
    </xf>
    <xf numFmtId="20" fontId="0" fillId="0" borderId="35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20" fontId="0" fillId="9" borderId="36" xfId="0" applyNumberFormat="1" applyFill="1" applyBorder="1" applyAlignment="1">
      <alignment horizontal="center"/>
    </xf>
    <xf numFmtId="2" fontId="0" fillId="9" borderId="36" xfId="0" applyNumberFormat="1" applyFill="1" applyBorder="1" applyAlignment="1">
      <alignment horizontal="center"/>
    </xf>
    <xf numFmtId="20" fontId="0" fillId="0" borderId="36" xfId="0" applyNumberFormat="1" applyFill="1" applyBorder="1" applyAlignment="1">
      <alignment horizontal="center"/>
    </xf>
    <xf numFmtId="14" fontId="0" fillId="2" borderId="52" xfId="0" applyNumberFormat="1" applyFont="1" applyFill="1" applyBorder="1" applyAlignment="1" quotePrefix="1">
      <alignment horizontal="center"/>
    </xf>
    <xf numFmtId="14" fontId="0" fillId="2" borderId="53" xfId="0" applyNumberFormat="1" applyFont="1" applyFill="1" applyBorder="1" applyAlignment="1" quotePrefix="1">
      <alignment horizontal="center"/>
    </xf>
    <xf numFmtId="20" fontId="0" fillId="0" borderId="53" xfId="0" applyNumberFormat="1" applyFont="1" applyFill="1" applyBorder="1" applyAlignment="1">
      <alignment horizontal="center"/>
    </xf>
    <xf numFmtId="179" fontId="0" fillId="0" borderId="8" xfId="0" applyNumberFormat="1" applyBorder="1" applyAlignment="1">
      <alignment horizontal="center"/>
    </xf>
    <xf numFmtId="1" fontId="0" fillId="2" borderId="17" xfId="0" applyNumberFormat="1" applyFont="1" applyFill="1" applyBorder="1" applyAlignment="1">
      <alignment horizontal="center"/>
    </xf>
    <xf numFmtId="0" fontId="0" fillId="2" borderId="42" xfId="0" applyFill="1" applyBorder="1" applyAlignment="1">
      <alignment horizontal="center"/>
    </xf>
    <xf numFmtId="0" fontId="0" fillId="2" borderId="44" xfId="0" applyFill="1" applyBorder="1" applyAlignment="1">
      <alignment horizontal="center"/>
    </xf>
    <xf numFmtId="0" fontId="0" fillId="0" borderId="55" xfId="0" applyFill="1" applyBorder="1" applyAlignment="1">
      <alignment/>
    </xf>
    <xf numFmtId="0" fontId="1" fillId="2" borderId="3" xfId="0" applyFont="1" applyFill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2" borderId="7" xfId="0" applyFill="1" applyBorder="1" applyAlignment="1">
      <alignment/>
    </xf>
    <xf numFmtId="0" fontId="0" fillId="4" borderId="56" xfId="0" applyFill="1" applyBorder="1" applyAlignment="1">
      <alignment/>
    </xf>
    <xf numFmtId="0" fontId="0" fillId="4" borderId="42" xfId="0" applyFill="1" applyBorder="1" applyAlignment="1">
      <alignment/>
    </xf>
    <xf numFmtId="0" fontId="0" fillId="12" borderId="56" xfId="0" applyFill="1" applyBorder="1" applyAlignment="1">
      <alignment/>
    </xf>
    <xf numFmtId="0" fontId="0" fillId="12" borderId="42" xfId="0" applyFill="1" applyBorder="1" applyAlignment="1">
      <alignment/>
    </xf>
    <xf numFmtId="0" fontId="0" fillId="9" borderId="56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42" xfId="0" applyFill="1" applyBorder="1" applyAlignment="1">
      <alignment/>
    </xf>
    <xf numFmtId="0" fontId="0" fillId="5" borderId="58" xfId="0" applyFill="1" applyBorder="1" applyAlignment="1">
      <alignment/>
    </xf>
    <xf numFmtId="0" fontId="0" fillId="5" borderId="41" xfId="0" applyFill="1" applyBorder="1" applyAlignment="1">
      <alignment/>
    </xf>
    <xf numFmtId="0" fontId="0" fillId="5" borderId="56" xfId="0" applyFill="1" applyBorder="1" applyAlignment="1">
      <alignment/>
    </xf>
    <xf numFmtId="0" fontId="0" fillId="5" borderId="42" xfId="0" applyFill="1" applyBorder="1" applyAlignment="1">
      <alignment/>
    </xf>
    <xf numFmtId="0" fontId="0" fillId="13" borderId="56" xfId="0" applyFill="1" applyBorder="1" applyAlignment="1">
      <alignment/>
    </xf>
    <xf numFmtId="0" fontId="0" fillId="13" borderId="42" xfId="0" applyFill="1" applyBorder="1" applyAlignment="1">
      <alignment/>
    </xf>
    <xf numFmtId="0" fontId="0" fillId="14" borderId="56" xfId="0" applyFill="1" applyBorder="1" applyAlignment="1">
      <alignment/>
    </xf>
    <xf numFmtId="0" fontId="0" fillId="14" borderId="42" xfId="0" applyFill="1" applyBorder="1" applyAlignment="1">
      <alignment/>
    </xf>
    <xf numFmtId="0" fontId="0" fillId="5" borderId="57" xfId="0" applyFill="1" applyBorder="1" applyAlignment="1">
      <alignment/>
    </xf>
    <xf numFmtId="0" fontId="0" fillId="5" borderId="44" xfId="0" applyFill="1" applyBorder="1" applyAlignment="1">
      <alignment/>
    </xf>
    <xf numFmtId="0" fontId="0" fillId="0" borderId="0" xfId="0" applyFill="1" applyAlignment="1">
      <alignment/>
    </xf>
    <xf numFmtId="20" fontId="0" fillId="2" borderId="53" xfId="0" applyNumberFormat="1" applyFont="1" applyFill="1" applyBorder="1" applyAlignment="1">
      <alignment horizontal="center"/>
    </xf>
    <xf numFmtId="0" fontId="0" fillId="3" borderId="0" xfId="0" applyFill="1" applyBorder="1" applyAlignment="1">
      <alignment/>
    </xf>
    <xf numFmtId="0" fontId="0" fillId="3" borderId="0" xfId="0" applyFill="1" applyBorder="1" applyAlignment="1">
      <alignment horizontal="center"/>
    </xf>
    <xf numFmtId="20" fontId="0" fillId="2" borderId="20" xfId="0" applyNumberFormat="1" applyFont="1" applyFill="1" applyBorder="1" applyAlignment="1">
      <alignment horizontal="center"/>
    </xf>
    <xf numFmtId="0" fontId="0" fillId="2" borderId="59" xfId="0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0" fillId="2" borderId="17" xfId="0" applyFont="1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10" borderId="23" xfId="0" applyFill="1" applyBorder="1" applyAlignment="1">
      <alignment/>
    </xf>
    <xf numFmtId="0" fontId="0" fillId="10" borderId="24" xfId="0" applyFill="1" applyBorder="1" applyAlignment="1">
      <alignment/>
    </xf>
    <xf numFmtId="0" fontId="0" fillId="10" borderId="25" xfId="0" applyFill="1" applyBorder="1" applyAlignment="1">
      <alignment/>
    </xf>
    <xf numFmtId="14" fontId="0" fillId="10" borderId="26" xfId="0" applyNumberFormat="1" applyFont="1" applyFill="1" applyBorder="1" applyAlignment="1">
      <alignment horizontal="center"/>
    </xf>
    <xf numFmtId="20" fontId="0" fillId="10" borderId="7" xfId="0" applyNumberFormat="1" applyFont="1" applyFill="1" applyBorder="1" applyAlignment="1">
      <alignment horizontal="center"/>
    </xf>
    <xf numFmtId="20" fontId="0" fillId="10" borderId="27" xfId="0" applyNumberFormat="1" applyFont="1" applyFill="1" applyBorder="1" applyAlignment="1">
      <alignment horizontal="center"/>
    </xf>
    <xf numFmtId="0" fontId="0" fillId="10" borderId="24" xfId="0" applyFill="1" applyBorder="1" applyAlignment="1">
      <alignment horizontal="center"/>
    </xf>
    <xf numFmtId="0" fontId="0" fillId="10" borderId="39" xfId="0" applyFill="1" applyBorder="1" applyAlignment="1">
      <alignment horizontal="center"/>
    </xf>
    <xf numFmtId="0" fontId="0" fillId="10" borderId="25" xfId="0" applyFill="1" applyBorder="1" applyAlignment="1">
      <alignment horizontal="center"/>
    </xf>
    <xf numFmtId="1" fontId="0" fillId="10" borderId="25" xfId="0" applyNumberFormat="1" applyFont="1" applyFill="1" applyBorder="1" applyAlignment="1">
      <alignment horizontal="center"/>
    </xf>
    <xf numFmtId="20" fontId="0" fillId="10" borderId="21" xfId="0" applyNumberFormat="1" applyFill="1" applyBorder="1" applyAlignment="1">
      <alignment horizontal="center"/>
    </xf>
    <xf numFmtId="20" fontId="0" fillId="10" borderId="53" xfId="0" applyNumberFormat="1" applyFont="1" applyFill="1" applyBorder="1" applyAlignment="1">
      <alignment horizontal="center"/>
    </xf>
    <xf numFmtId="0" fontId="0" fillId="11" borderId="24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20" fontId="0" fillId="0" borderId="54" xfId="0" applyNumberFormat="1" applyFont="1" applyFill="1" applyBorder="1" applyAlignment="1">
      <alignment horizontal="center"/>
    </xf>
    <xf numFmtId="20" fontId="0" fillId="2" borderId="17" xfId="0" applyNumberFormat="1" applyFill="1" applyBorder="1" applyAlignment="1">
      <alignment horizontal="center"/>
    </xf>
    <xf numFmtId="20" fontId="0" fillId="2" borderId="25" xfId="0" applyNumberFormat="1" applyFill="1" applyBorder="1" applyAlignment="1">
      <alignment horizontal="center"/>
    </xf>
    <xf numFmtId="20" fontId="0" fillId="10" borderId="25" xfId="0" applyNumberFormat="1" applyFill="1" applyBorder="1" applyAlignment="1">
      <alignment horizontal="center"/>
    </xf>
    <xf numFmtId="20" fontId="0" fillId="0" borderId="25" xfId="0" applyNumberFormat="1" applyFill="1" applyBorder="1" applyAlignment="1">
      <alignment horizontal="center"/>
    </xf>
    <xf numFmtId="20" fontId="0" fillId="0" borderId="10" xfId="0" applyNumberForma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0" fillId="2" borderId="43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15" borderId="24" xfId="0" applyFill="1" applyBorder="1" applyAlignment="1">
      <alignment horizontal="center"/>
    </xf>
    <xf numFmtId="20" fontId="0" fillId="9" borderId="40" xfId="0" applyNumberFormat="1" applyFont="1" applyFill="1" applyBorder="1" applyAlignment="1">
      <alignment horizontal="center"/>
    </xf>
    <xf numFmtId="20" fontId="0" fillId="0" borderId="39" xfId="0" applyNumberFormat="1" applyFont="1" applyFill="1" applyBorder="1" applyAlignment="1">
      <alignment horizontal="center"/>
    </xf>
    <xf numFmtId="20" fontId="0" fillId="2" borderId="39" xfId="0" applyNumberFormat="1" applyFont="1" applyFill="1" applyBorder="1" applyAlignment="1">
      <alignment horizontal="center"/>
    </xf>
    <xf numFmtId="20" fontId="0" fillId="0" borderId="43" xfId="0" applyNumberFormat="1" applyFill="1" applyBorder="1" applyAlignment="1">
      <alignment horizontal="center"/>
    </xf>
    <xf numFmtId="20" fontId="0" fillId="0" borderId="12" xfId="0" applyNumberFormat="1" applyFont="1" applyFill="1" applyBorder="1" applyAlignment="1">
      <alignment horizontal="center"/>
    </xf>
    <xf numFmtId="49" fontId="0" fillId="2" borderId="15" xfId="0" applyNumberFormat="1" applyFill="1" applyBorder="1" applyAlignment="1">
      <alignment/>
    </xf>
    <xf numFmtId="49" fontId="0" fillId="0" borderId="23" xfId="0" applyNumberFormat="1" applyFill="1" applyBorder="1" applyAlignment="1">
      <alignment/>
    </xf>
    <xf numFmtId="49" fontId="0" fillId="2" borderId="23" xfId="0" applyNumberFormat="1" applyFill="1" applyBorder="1" applyAlignment="1">
      <alignment/>
    </xf>
    <xf numFmtId="49" fontId="0" fillId="0" borderId="29" xfId="0" applyNumberFormat="1" applyFill="1" applyBorder="1" applyAlignment="1">
      <alignment/>
    </xf>
    <xf numFmtId="49" fontId="0" fillId="0" borderId="14" xfId="0" applyNumberFormat="1" applyFill="1" applyBorder="1" applyAlignment="1">
      <alignment/>
    </xf>
    <xf numFmtId="49" fontId="0" fillId="9" borderId="23" xfId="0" applyNumberFormat="1" applyFill="1" applyBorder="1" applyAlignment="1">
      <alignment/>
    </xf>
    <xf numFmtId="49" fontId="0" fillId="15" borderId="0" xfId="0" applyNumberFormat="1" applyFill="1" applyAlignment="1">
      <alignment/>
    </xf>
    <xf numFmtId="0" fontId="0" fillId="15" borderId="0" xfId="0" applyFill="1" applyAlignment="1">
      <alignment/>
    </xf>
    <xf numFmtId="0" fontId="0" fillId="15" borderId="0" xfId="0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172" fontId="0" fillId="2" borderId="0" xfId="0" applyNumberFormat="1" applyFill="1" applyBorder="1" applyAlignment="1">
      <alignment horizontal="center"/>
    </xf>
    <xf numFmtId="0" fontId="0" fillId="2" borderId="60" xfId="0" applyFill="1" applyBorder="1" applyAlignment="1">
      <alignment/>
    </xf>
    <xf numFmtId="0" fontId="0" fillId="0" borderId="50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1" fillId="2" borderId="49" xfId="0" applyFont="1" applyFill="1" applyBorder="1" applyAlignment="1">
      <alignment horizontal="center"/>
    </xf>
    <xf numFmtId="0" fontId="0" fillId="15" borderId="39" xfId="0" applyFill="1" applyBorder="1" applyAlignment="1">
      <alignment horizontal="center"/>
    </xf>
    <xf numFmtId="0" fontId="0" fillId="15" borderId="25" xfId="0" applyFill="1" applyBorder="1" applyAlignment="1">
      <alignment horizontal="center"/>
    </xf>
    <xf numFmtId="1" fontId="0" fillId="15" borderId="25" xfId="0" applyNumberFormat="1" applyFont="1" applyFill="1" applyBorder="1" applyAlignment="1">
      <alignment horizontal="center"/>
    </xf>
    <xf numFmtId="1" fontId="0" fillId="15" borderId="10" xfId="0" applyNumberFormat="1" applyFont="1" applyFill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20" fontId="0" fillId="0" borderId="17" xfId="0" applyNumberForma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20" fontId="0" fillId="0" borderId="24" xfId="0" applyNumberFormat="1" applyFill="1" applyBorder="1" applyAlignment="1">
      <alignment horizontal="center"/>
    </xf>
    <xf numFmtId="2" fontId="0" fillId="0" borderId="25" xfId="0" applyNumberFormat="1" applyFill="1" applyBorder="1" applyAlignment="1">
      <alignment horizontal="center"/>
    </xf>
    <xf numFmtId="2" fontId="0" fillId="0" borderId="24" xfId="0" applyNumberFormat="1" applyFill="1" applyBorder="1" applyAlignment="1">
      <alignment horizontal="center"/>
    </xf>
    <xf numFmtId="178" fontId="0" fillId="0" borderId="39" xfId="0" applyNumberFormat="1" applyFill="1" applyBorder="1" applyAlignment="1">
      <alignment horizontal="center"/>
    </xf>
    <xf numFmtId="178" fontId="0" fillId="0" borderId="25" xfId="0" applyNumberFormat="1" applyFill="1" applyBorder="1" applyAlignment="1">
      <alignment horizontal="center"/>
    </xf>
    <xf numFmtId="2" fontId="0" fillId="0" borderId="39" xfId="0" applyNumberFormat="1" applyFill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20" fontId="0" fillId="0" borderId="40" xfId="0" applyNumberFormat="1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20" fontId="0" fillId="0" borderId="9" xfId="0" applyNumberFormat="1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0" fontId="0" fillId="0" borderId="40" xfId="0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20" fontId="0" fillId="0" borderId="21" xfId="0" applyNumberFormat="1" applyFont="1" applyFill="1" applyBorder="1" applyAlignment="1">
      <alignment horizontal="center"/>
    </xf>
    <xf numFmtId="20" fontId="0" fillId="0" borderId="36" xfId="0" applyNumberFormat="1" applyFont="1" applyFill="1" applyBorder="1" applyAlignment="1">
      <alignment horizontal="center"/>
    </xf>
    <xf numFmtId="1" fontId="0" fillId="0" borderId="16" xfId="0" applyNumberFormat="1" applyFont="1" applyFill="1" applyBorder="1" applyAlignment="1">
      <alignment horizontal="center"/>
    </xf>
    <xf numFmtId="1" fontId="0" fillId="15" borderId="40" xfId="0" applyNumberFormat="1" applyFont="1" applyFill="1" applyBorder="1" applyAlignment="1">
      <alignment horizontal="center"/>
    </xf>
    <xf numFmtId="1" fontId="0" fillId="0" borderId="24" xfId="0" applyNumberFormat="1" applyFont="1" applyFill="1" applyBorder="1" applyAlignment="1">
      <alignment horizontal="center"/>
    </xf>
    <xf numFmtId="1" fontId="0" fillId="0" borderId="9" xfId="0" applyNumberFormat="1" applyFont="1" applyFill="1" applyBorder="1" applyAlignment="1">
      <alignment horizontal="center"/>
    </xf>
    <xf numFmtId="1" fontId="0" fillId="0" borderId="12" xfId="0" applyNumberFormat="1" applyFont="1" applyFill="1" applyBorder="1" applyAlignment="1">
      <alignment horizontal="center"/>
    </xf>
    <xf numFmtId="0" fontId="0" fillId="15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20" fontId="0" fillId="0" borderId="16" xfId="0" applyNumberFormat="1" applyFont="1" applyFill="1" applyBorder="1" applyAlignment="1">
      <alignment horizontal="center"/>
    </xf>
    <xf numFmtId="20" fontId="0" fillId="0" borderId="24" xfId="0" applyNumberFormat="1" applyFont="1" applyFill="1" applyBorder="1" applyAlignment="1">
      <alignment horizontal="center"/>
    </xf>
    <xf numFmtId="20" fontId="0" fillId="0" borderId="9" xfId="0" applyNumberFormat="1" applyFont="1" applyFill="1" applyBorder="1" applyAlignment="1">
      <alignment horizontal="center"/>
    </xf>
    <xf numFmtId="14" fontId="0" fillId="0" borderId="22" xfId="0" applyNumberFormat="1" applyFont="1" applyFill="1" applyBorder="1" applyAlignment="1">
      <alignment horizontal="center"/>
    </xf>
    <xf numFmtId="14" fontId="0" fillId="0" borderId="21" xfId="0" applyNumberFormat="1" applyFont="1" applyFill="1" applyBorder="1" applyAlignment="1">
      <alignment horizontal="center"/>
    </xf>
    <xf numFmtId="14" fontId="0" fillId="0" borderId="36" xfId="0" applyNumberFormat="1" applyFont="1" applyFill="1" applyBorder="1" applyAlignment="1">
      <alignment horizontal="center"/>
    </xf>
    <xf numFmtId="178" fontId="0" fillId="0" borderId="12" xfId="0" applyNumberFormat="1" applyFill="1" applyBorder="1" applyAlignment="1">
      <alignment horizontal="center"/>
    </xf>
    <xf numFmtId="178" fontId="0" fillId="0" borderId="10" xfId="0" applyNumberFormat="1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0" borderId="50" xfId="0" applyBorder="1" applyAlignment="1">
      <alignment/>
    </xf>
    <xf numFmtId="178" fontId="0" fillId="0" borderId="16" xfId="0" applyNumberFormat="1" applyFill="1" applyBorder="1" applyAlignment="1">
      <alignment horizontal="center"/>
    </xf>
    <xf numFmtId="2" fontId="0" fillId="4" borderId="25" xfId="0" applyNumberFormat="1" applyFill="1" applyBorder="1" applyAlignment="1">
      <alignment horizontal="center"/>
    </xf>
    <xf numFmtId="20" fontId="0" fillId="0" borderId="12" xfId="0" applyNumberFormat="1" applyFill="1" applyBorder="1" applyAlignment="1">
      <alignment horizontal="center"/>
    </xf>
    <xf numFmtId="178" fontId="0" fillId="0" borderId="17" xfId="0" applyNumberFormat="1" applyFill="1" applyBorder="1" applyAlignment="1">
      <alignment horizontal="center"/>
    </xf>
    <xf numFmtId="20" fontId="0" fillId="0" borderId="39" xfId="0" applyNumberFormat="1" applyFill="1" applyBorder="1" applyAlignment="1">
      <alignment horizontal="center"/>
    </xf>
    <xf numFmtId="2" fontId="0" fillId="4" borderId="10" xfId="0" applyNumberFormat="1" applyFill="1" applyBorder="1" applyAlignment="1">
      <alignment horizontal="center"/>
    </xf>
    <xf numFmtId="1" fontId="0" fillId="0" borderId="17" xfId="0" applyNumberFormat="1" applyFont="1" applyFill="1" applyBorder="1" applyAlignment="1">
      <alignment horizontal="center"/>
    </xf>
    <xf numFmtId="20" fontId="0" fillId="0" borderId="16" xfId="0" applyNumberFormat="1" applyFill="1" applyBorder="1" applyAlignment="1">
      <alignment horizontal="center"/>
    </xf>
    <xf numFmtId="1" fontId="0" fillId="10" borderId="16" xfId="0" applyNumberFormat="1" applyFont="1" applyFill="1" applyBorder="1" applyAlignment="1">
      <alignment horizontal="center"/>
    </xf>
    <xf numFmtId="1" fontId="0" fillId="15" borderId="17" xfId="0" applyNumberFormat="1" applyFont="1" applyFill="1" applyBorder="1" applyAlignment="1">
      <alignment horizontal="center"/>
    </xf>
    <xf numFmtId="20" fontId="0" fillId="10" borderId="16" xfId="0" applyNumberFormat="1" applyFont="1" applyFill="1" applyBorder="1" applyAlignment="1">
      <alignment horizontal="center"/>
    </xf>
    <xf numFmtId="20" fontId="0" fillId="10" borderId="40" xfId="0" applyNumberFormat="1" applyFont="1" applyFill="1" applyBorder="1" applyAlignment="1">
      <alignment horizontal="center"/>
    </xf>
    <xf numFmtId="20" fontId="0" fillId="10" borderId="17" xfId="0" applyNumberFormat="1" applyFill="1" applyBorder="1" applyAlignment="1">
      <alignment horizontal="center"/>
    </xf>
    <xf numFmtId="0" fontId="0" fillId="10" borderId="16" xfId="0" applyFill="1" applyBorder="1" applyAlignment="1">
      <alignment/>
    </xf>
    <xf numFmtId="0" fontId="0" fillId="10" borderId="17" xfId="0" applyFill="1" applyBorder="1" applyAlignment="1">
      <alignment/>
    </xf>
    <xf numFmtId="0" fontId="0" fillId="10" borderId="22" xfId="0" applyFill="1" applyBorder="1" applyAlignment="1">
      <alignment/>
    </xf>
    <xf numFmtId="0" fontId="0" fillId="0" borderId="21" xfId="0" applyFill="1" applyBorder="1" applyAlignment="1">
      <alignment/>
    </xf>
    <xf numFmtId="49" fontId="0" fillId="0" borderId="21" xfId="0" applyNumberFormat="1" applyFill="1" applyBorder="1" applyAlignment="1">
      <alignment/>
    </xf>
    <xf numFmtId="49" fontId="0" fillId="9" borderId="21" xfId="0" applyNumberFormat="1" applyFill="1" applyBorder="1" applyAlignment="1">
      <alignment/>
    </xf>
    <xf numFmtId="0" fontId="0" fillId="0" borderId="22" xfId="0" applyFill="1" applyBorder="1" applyAlignment="1">
      <alignment/>
    </xf>
    <xf numFmtId="49" fontId="0" fillId="0" borderId="36" xfId="0" applyNumberFormat="1" applyFill="1" applyBorder="1" applyAlignment="1">
      <alignment/>
    </xf>
    <xf numFmtId="20" fontId="0" fillId="4" borderId="9" xfId="0" applyNumberFormat="1" applyFill="1" applyBorder="1" applyAlignment="1">
      <alignment horizontal="center"/>
    </xf>
    <xf numFmtId="2" fontId="0" fillId="4" borderId="12" xfId="0" applyNumberFormat="1" applyFill="1" applyBorder="1" applyAlignment="1">
      <alignment horizontal="center"/>
    </xf>
    <xf numFmtId="20" fontId="0" fillId="4" borderId="24" xfId="0" applyNumberFormat="1" applyFill="1" applyBorder="1" applyAlignment="1">
      <alignment horizontal="center"/>
    </xf>
    <xf numFmtId="2" fontId="0" fillId="4" borderId="39" xfId="0" applyNumberFormat="1" applyFill="1" applyBorder="1" applyAlignment="1">
      <alignment horizontal="center"/>
    </xf>
    <xf numFmtId="0" fontId="0" fillId="0" borderId="51" xfId="0" applyBorder="1" applyAlignment="1">
      <alignment/>
    </xf>
    <xf numFmtId="2" fontId="0" fillId="10" borderId="61" xfId="0" applyNumberFormat="1" applyFill="1" applyBorder="1" applyAlignment="1">
      <alignment horizontal="center"/>
    </xf>
    <xf numFmtId="20" fontId="0" fillId="10" borderId="62" xfId="0" applyNumberFormat="1" applyFont="1" applyFill="1" applyBorder="1" applyAlignment="1">
      <alignment horizontal="center"/>
    </xf>
    <xf numFmtId="0" fontId="0" fillId="0" borderId="63" xfId="0" applyBorder="1" applyAlignment="1">
      <alignment/>
    </xf>
    <xf numFmtId="20" fontId="0" fillId="10" borderId="62" xfId="0" applyNumberFormat="1" applyFill="1" applyBorder="1" applyAlignment="1">
      <alignment horizontal="center"/>
    </xf>
    <xf numFmtId="2" fontId="0" fillId="10" borderId="63" xfId="0" applyNumberFormat="1" applyFill="1" applyBorder="1" applyAlignment="1">
      <alignment horizontal="center"/>
    </xf>
    <xf numFmtId="1" fontId="0" fillId="10" borderId="61" xfId="0" applyNumberFormat="1" applyFont="1" applyFill="1" applyBorder="1" applyAlignment="1">
      <alignment horizontal="center"/>
    </xf>
    <xf numFmtId="1" fontId="0" fillId="15" borderId="63" xfId="0" applyNumberFormat="1" applyFont="1" applyFill="1" applyBorder="1" applyAlignment="1">
      <alignment horizontal="center"/>
    </xf>
    <xf numFmtId="0" fontId="0" fillId="10" borderId="61" xfId="0" applyFill="1" applyBorder="1" applyAlignment="1">
      <alignment horizontal="center"/>
    </xf>
    <xf numFmtId="0" fontId="0" fillId="10" borderId="62" xfId="0" applyFill="1" applyBorder="1" applyAlignment="1">
      <alignment horizontal="center"/>
    </xf>
    <xf numFmtId="0" fontId="0" fillId="10" borderId="63" xfId="0" applyFill="1" applyBorder="1" applyAlignment="1">
      <alignment horizontal="center"/>
    </xf>
    <xf numFmtId="20" fontId="0" fillId="10" borderId="61" xfId="0" applyNumberFormat="1" applyFont="1" applyFill="1" applyBorder="1" applyAlignment="1">
      <alignment horizontal="center"/>
    </xf>
    <xf numFmtId="20" fontId="0" fillId="10" borderId="63" xfId="0" applyNumberFormat="1" applyFill="1" applyBorder="1" applyAlignment="1">
      <alignment horizontal="center"/>
    </xf>
    <xf numFmtId="0" fontId="0" fillId="10" borderId="61" xfId="0" applyFill="1" applyBorder="1" applyAlignment="1">
      <alignment/>
    </xf>
    <xf numFmtId="0" fontId="0" fillId="10" borderId="63" xfId="0" applyFill="1" applyBorder="1" applyAlignment="1">
      <alignment/>
    </xf>
    <xf numFmtId="0" fontId="0" fillId="10" borderId="51" xfId="0" applyFill="1" applyBorder="1" applyAlignment="1">
      <alignment horizontal="center"/>
    </xf>
    <xf numFmtId="14" fontId="0" fillId="10" borderId="51" xfId="0" applyNumberFormat="1" applyFont="1" applyFill="1" applyBorder="1" applyAlignment="1">
      <alignment horizontal="center"/>
    </xf>
    <xf numFmtId="0" fontId="0" fillId="10" borderId="51" xfId="0" applyFill="1" applyBorder="1" applyAlignment="1">
      <alignment/>
    </xf>
    <xf numFmtId="0" fontId="0" fillId="0" borderId="51" xfId="0" applyFill="1" applyBorder="1" applyAlignment="1">
      <alignment horizontal="center"/>
    </xf>
    <xf numFmtId="14" fontId="0" fillId="0" borderId="51" xfId="0" applyNumberFormat="1" applyFont="1" applyFill="1" applyBorder="1" applyAlignment="1">
      <alignment horizontal="center"/>
    </xf>
    <xf numFmtId="0" fontId="0" fillId="0" borderId="51" xfId="0" applyFill="1" applyBorder="1" applyAlignment="1">
      <alignment/>
    </xf>
    <xf numFmtId="0" fontId="0" fillId="0" borderId="61" xfId="0" applyFill="1" applyBorder="1" applyAlignment="1">
      <alignment/>
    </xf>
    <xf numFmtId="0" fontId="0" fillId="0" borderId="63" xfId="0" applyFill="1" applyBorder="1" applyAlignment="1">
      <alignment/>
    </xf>
    <xf numFmtId="20" fontId="0" fillId="0" borderId="61" xfId="0" applyNumberFormat="1" applyFont="1" applyFill="1" applyBorder="1" applyAlignment="1">
      <alignment horizontal="center"/>
    </xf>
    <xf numFmtId="20" fontId="0" fillId="0" borderId="62" xfId="0" applyNumberFormat="1" applyFont="1" applyFill="1" applyBorder="1" applyAlignment="1">
      <alignment horizontal="center"/>
    </xf>
    <xf numFmtId="20" fontId="0" fillId="0" borderId="63" xfId="0" applyNumberFormat="1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0" fontId="0" fillId="0" borderId="62" xfId="0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1" fontId="0" fillId="0" borderId="61" xfId="0" applyNumberFormat="1" applyFont="1" applyFill="1" applyBorder="1" applyAlignment="1">
      <alignment horizontal="center"/>
    </xf>
    <xf numFmtId="20" fontId="0" fillId="0" borderId="61" xfId="0" applyNumberFormat="1" applyFill="1" applyBorder="1" applyAlignment="1">
      <alignment horizontal="center"/>
    </xf>
    <xf numFmtId="2" fontId="0" fillId="0" borderId="63" xfId="0" applyNumberFormat="1" applyFill="1" applyBorder="1" applyAlignment="1">
      <alignment horizontal="center"/>
    </xf>
    <xf numFmtId="2" fontId="0" fillId="0" borderId="61" xfId="0" applyNumberFormat="1" applyFill="1" applyBorder="1" applyAlignment="1">
      <alignment horizontal="center"/>
    </xf>
    <xf numFmtId="20" fontId="0" fillId="0" borderId="62" xfId="0" applyNumberFormat="1" applyFill="1" applyBorder="1" applyAlignment="1">
      <alignment horizontal="center"/>
    </xf>
    <xf numFmtId="179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51" xfId="0" applyBorder="1" applyAlignment="1">
      <alignment/>
    </xf>
    <xf numFmtId="20" fontId="0" fillId="0" borderId="24" xfId="0" applyNumberFormat="1" applyFont="1" applyBorder="1" applyAlignment="1">
      <alignment horizontal="center"/>
    </xf>
    <xf numFmtId="20" fontId="0" fillId="0" borderId="39" xfId="0" applyNumberFormat="1" applyFont="1" applyBorder="1" applyAlignment="1">
      <alignment horizontal="center"/>
    </xf>
    <xf numFmtId="20" fontId="0" fillId="3" borderId="24" xfId="0" applyNumberFormat="1" applyFont="1" applyFill="1" applyBorder="1" applyAlignment="1">
      <alignment horizontal="center"/>
    </xf>
    <xf numFmtId="20" fontId="0" fillId="3" borderId="39" xfId="0" applyNumberFormat="1" applyFont="1" applyFill="1" applyBorder="1" applyAlignment="1">
      <alignment horizontal="center"/>
    </xf>
    <xf numFmtId="20" fontId="0" fillId="3" borderId="25" xfId="0" applyNumberFormat="1" applyFill="1" applyBorder="1" applyAlignment="1">
      <alignment horizontal="center"/>
    </xf>
    <xf numFmtId="20" fontId="0" fillId="0" borderId="12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0" borderId="10" xfId="0" applyBorder="1" applyAlignment="1">
      <alignment horizontal="center"/>
    </xf>
    <xf numFmtId="1" fontId="0" fillId="0" borderId="24" xfId="0" applyNumberFormat="1" applyFill="1" applyBorder="1" applyAlignment="1">
      <alignment horizontal="center"/>
    </xf>
    <xf numFmtId="1" fontId="0" fillId="0" borderId="25" xfId="0" applyNumberForma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3" borderId="24" xfId="0" applyFill="1" applyBorder="1" applyAlignment="1">
      <alignment horizontal="center"/>
    </xf>
    <xf numFmtId="20" fontId="0" fillId="9" borderId="24" xfId="0" applyNumberFormat="1" applyFill="1" applyBorder="1" applyAlignment="1">
      <alignment horizontal="center"/>
    </xf>
    <xf numFmtId="2" fontId="0" fillId="9" borderId="39" xfId="0" applyNumberFormat="1" applyFill="1" applyBorder="1" applyAlignment="1">
      <alignment horizontal="center"/>
    </xf>
    <xf numFmtId="2" fontId="0" fillId="9" borderId="25" xfId="0" applyNumberFormat="1" applyFill="1" applyBorder="1" applyAlignment="1">
      <alignment horizontal="center"/>
    </xf>
    <xf numFmtId="14" fontId="0" fillId="0" borderId="21" xfId="0" applyNumberFormat="1" applyFont="1" applyBorder="1" applyAlignment="1">
      <alignment horizontal="center"/>
    </xf>
    <xf numFmtId="14" fontId="0" fillId="3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3" borderId="21" xfId="0" applyFill="1" applyBorder="1" applyAlignment="1">
      <alignment/>
    </xf>
    <xf numFmtId="14" fontId="0" fillId="0" borderId="21" xfId="0" applyNumberFormat="1" applyBorder="1" applyAlignment="1">
      <alignment horizontal="center"/>
    </xf>
    <xf numFmtId="1" fontId="0" fillId="0" borderId="25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20" fontId="0" fillId="0" borderId="39" xfId="0" applyNumberFormat="1" applyBorder="1" applyAlignment="1">
      <alignment horizontal="center"/>
    </xf>
    <xf numFmtId="172" fontId="0" fillId="0" borderId="24" xfId="0" applyNumberFormat="1" applyBorder="1" applyAlignment="1">
      <alignment horizontal="center"/>
    </xf>
    <xf numFmtId="20" fontId="0" fillId="0" borderId="9" xfId="0" applyNumberFormat="1" applyBorder="1" applyAlignment="1">
      <alignment horizontal="center"/>
    </xf>
    <xf numFmtId="14" fontId="0" fillId="0" borderId="36" xfId="0" applyNumberFormat="1" applyBorder="1" applyAlignment="1">
      <alignment horizontal="center"/>
    </xf>
    <xf numFmtId="0" fontId="0" fillId="0" borderId="36" xfId="0" applyFill="1" applyBorder="1" applyAlignment="1">
      <alignment/>
    </xf>
    <xf numFmtId="20" fontId="0" fillId="0" borderId="16" xfId="0" applyNumberFormat="1" applyFont="1" applyFill="1" applyBorder="1" applyAlignment="1">
      <alignment horizontal="center"/>
    </xf>
    <xf numFmtId="14" fontId="0" fillId="0" borderId="21" xfId="0" applyNumberFormat="1" applyFill="1" applyBorder="1" applyAlignment="1">
      <alignment horizontal="center"/>
    </xf>
    <xf numFmtId="1" fontId="0" fillId="0" borderId="9" xfId="0" applyNumberForma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1" fontId="0" fillId="10" borderId="24" xfId="0" applyNumberFormat="1" applyFont="1" applyFill="1" applyBorder="1" applyAlignment="1">
      <alignment horizontal="center"/>
    </xf>
    <xf numFmtId="0" fontId="0" fillId="15" borderId="0" xfId="0" applyFill="1" applyBorder="1" applyAlignment="1">
      <alignment horizontal="center"/>
    </xf>
    <xf numFmtId="0" fontId="0" fillId="15" borderId="0" xfId="0" applyFill="1" applyBorder="1" applyAlignment="1">
      <alignment horizontal="left"/>
    </xf>
    <xf numFmtId="0" fontId="0" fillId="3" borderId="39" xfId="0" applyFill="1" applyBorder="1" applyAlignment="1">
      <alignment horizontal="center"/>
    </xf>
    <xf numFmtId="20" fontId="0" fillId="0" borderId="24" xfId="0" applyNumberFormat="1" applyBorder="1" applyAlignment="1">
      <alignment horizontal="center"/>
    </xf>
    <xf numFmtId="20" fontId="0" fillId="0" borderId="25" xfId="0" applyNumberFormat="1" applyBorder="1" applyAlignment="1">
      <alignment horizontal="center"/>
    </xf>
    <xf numFmtId="0" fontId="0" fillId="15" borderId="0" xfId="0" applyFill="1" applyAlignment="1">
      <alignment horizontal="left"/>
    </xf>
    <xf numFmtId="0" fontId="0" fillId="0" borderId="0" xfId="0" applyFill="1" applyAlignment="1">
      <alignment horizontal="left"/>
    </xf>
    <xf numFmtId="0" fontId="0" fillId="10" borderId="22" xfId="0" applyFill="1" applyBorder="1" applyAlignment="1">
      <alignment horizontal="center"/>
    </xf>
    <xf numFmtId="20" fontId="0" fillId="0" borderId="16" xfId="0" applyNumberFormat="1" applyFont="1" applyBorder="1" applyAlignment="1">
      <alignment horizontal="center"/>
    </xf>
    <xf numFmtId="20" fontId="0" fillId="0" borderId="40" xfId="0" applyNumberFormat="1" applyFont="1" applyBorder="1" applyAlignment="1">
      <alignment horizontal="center"/>
    </xf>
    <xf numFmtId="46" fontId="0" fillId="0" borderId="17" xfId="0" applyNumberFormat="1" applyBorder="1" applyAlignment="1">
      <alignment horizontal="center"/>
    </xf>
    <xf numFmtId="20" fontId="0" fillId="0" borderId="9" xfId="0" applyNumberFormat="1" applyFont="1" applyBorder="1" applyAlignment="1">
      <alignment horizontal="center"/>
    </xf>
    <xf numFmtId="20" fontId="0" fillId="0" borderId="12" xfId="0" applyNumberFormat="1" applyFont="1" applyBorder="1" applyAlignment="1">
      <alignment horizontal="center"/>
    </xf>
    <xf numFmtId="46" fontId="0" fillId="0" borderId="10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0" borderId="16" xfId="0" applyNumberFormat="1" applyFont="1" applyBorder="1" applyAlignment="1">
      <alignment horizontal="center"/>
    </xf>
    <xf numFmtId="14" fontId="0" fillId="0" borderId="9" xfId="0" applyNumberFormat="1" applyFont="1" applyBorder="1" applyAlignment="1">
      <alignment horizontal="center"/>
    </xf>
    <xf numFmtId="14" fontId="0" fillId="0" borderId="22" xfId="0" applyNumberFormat="1" applyFont="1" applyBorder="1" applyAlignment="1">
      <alignment horizontal="center"/>
    </xf>
    <xf numFmtId="14" fontId="0" fillId="0" borderId="36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36" xfId="0" applyBorder="1" applyAlignment="1">
      <alignment/>
    </xf>
    <xf numFmtId="0" fontId="0" fillId="0" borderId="21" xfId="0" applyFill="1" applyBorder="1" applyAlignment="1">
      <alignment/>
    </xf>
    <xf numFmtId="46" fontId="0" fillId="0" borderId="25" xfId="0" applyNumberFormat="1" applyFill="1" applyBorder="1" applyAlignment="1">
      <alignment horizontal="center"/>
    </xf>
    <xf numFmtId="14" fontId="0" fillId="0" borderId="24" xfId="0" applyNumberFormat="1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14" fontId="0" fillId="10" borderId="22" xfId="0" applyNumberFormat="1" applyFont="1" applyFill="1" applyBorder="1" applyAlignment="1">
      <alignment horizontal="center"/>
    </xf>
    <xf numFmtId="49" fontId="0" fillId="0" borderId="51" xfId="0" applyNumberFormat="1" applyFill="1" applyBorder="1" applyAlignment="1">
      <alignment/>
    </xf>
    <xf numFmtId="20" fontId="0" fillId="0" borderId="51" xfId="0" applyNumberFormat="1" applyFont="1" applyFill="1" applyBorder="1" applyAlignment="1">
      <alignment horizontal="center"/>
    </xf>
    <xf numFmtId="2" fontId="0" fillId="0" borderId="62" xfId="0" applyNumberFormat="1" applyFill="1" applyBorder="1" applyAlignment="1">
      <alignment horizontal="center"/>
    </xf>
    <xf numFmtId="1" fontId="0" fillId="0" borderId="63" xfId="0" applyNumberFormat="1" applyFont="1" applyFill="1" applyBorder="1" applyAlignment="1">
      <alignment horizontal="center"/>
    </xf>
    <xf numFmtId="0" fontId="0" fillId="15" borderId="61" xfId="0" applyFill="1" applyBorder="1" applyAlignment="1">
      <alignment horizontal="center"/>
    </xf>
    <xf numFmtId="2" fontId="0" fillId="0" borderId="40" xfId="0" applyNumberFormat="1" applyFill="1" applyBorder="1" applyAlignment="1">
      <alignment horizontal="center"/>
    </xf>
    <xf numFmtId="20" fontId="0" fillId="0" borderId="22" xfId="0" applyNumberFormat="1" applyFont="1" applyFill="1" applyBorder="1" applyAlignment="1">
      <alignment horizontal="center"/>
    </xf>
    <xf numFmtId="0" fontId="0" fillId="10" borderId="51" xfId="0" applyFill="1" applyBorder="1" applyAlignment="1">
      <alignment/>
    </xf>
    <xf numFmtId="1" fontId="0" fillId="10" borderId="17" xfId="0" applyNumberFormat="1" applyFont="1" applyFill="1" applyBorder="1" applyAlignment="1">
      <alignment horizontal="center"/>
    </xf>
    <xf numFmtId="1" fontId="0" fillId="10" borderId="63" xfId="0" applyNumberFormat="1" applyFont="1" applyFill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10" borderId="0" xfId="0" applyFill="1" applyAlignment="1">
      <alignment/>
    </xf>
    <xf numFmtId="179" fontId="0" fillId="0" borderId="51" xfId="0" applyNumberFormat="1" applyBorder="1" applyAlignment="1">
      <alignment/>
    </xf>
    <xf numFmtId="1" fontId="0" fillId="0" borderId="51" xfId="0" applyNumberFormat="1" applyBorder="1" applyAlignment="1">
      <alignment/>
    </xf>
    <xf numFmtId="1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172" fontId="0" fillId="0" borderId="0" xfId="0" applyNumberFormat="1" applyFill="1" applyBorder="1" applyAlignment="1">
      <alignment horizontal="center"/>
    </xf>
    <xf numFmtId="20" fontId="0" fillId="2" borderId="21" xfId="0" applyNumberFormat="1" applyFill="1" applyBorder="1" applyAlignment="1">
      <alignment horizontal="center"/>
    </xf>
    <xf numFmtId="1" fontId="0" fillId="3" borderId="26" xfId="0" applyNumberFormat="1" applyFont="1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0" fillId="3" borderId="43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1" xfId="0" applyBorder="1" applyAlignment="1">
      <alignment horizontal="center"/>
    </xf>
    <xf numFmtId="182" fontId="0" fillId="12" borderId="64" xfId="0" applyNumberFormat="1" applyFill="1" applyBorder="1" applyAlignment="1">
      <alignment/>
    </xf>
    <xf numFmtId="182" fontId="0" fillId="0" borderId="64" xfId="0" applyNumberFormat="1" applyFill="1" applyBorder="1" applyAlignment="1">
      <alignment/>
    </xf>
    <xf numFmtId="182" fontId="0" fillId="4" borderId="64" xfId="0" applyNumberFormat="1" applyFill="1" applyBorder="1" applyAlignment="1">
      <alignment/>
    </xf>
    <xf numFmtId="182" fontId="0" fillId="0" borderId="64" xfId="0" applyNumberFormat="1" applyBorder="1" applyAlignment="1">
      <alignment/>
    </xf>
    <xf numFmtId="182" fontId="0" fillId="0" borderId="65" xfId="0" applyNumberFormat="1" applyBorder="1" applyAlignment="1">
      <alignment/>
    </xf>
    <xf numFmtId="14" fontId="0" fillId="0" borderId="22" xfId="0" applyNumberFormat="1" applyFill="1" applyBorder="1" applyAlignment="1">
      <alignment/>
    </xf>
    <xf numFmtId="14" fontId="0" fillId="0" borderId="21" xfId="0" applyNumberFormat="1" applyFill="1" applyBorder="1" applyAlignment="1">
      <alignment/>
    </xf>
    <xf numFmtId="14" fontId="0" fillId="0" borderId="36" xfId="0" applyNumberFormat="1" applyFill="1" applyBorder="1" applyAlignment="1">
      <alignment/>
    </xf>
    <xf numFmtId="172" fontId="0" fillId="0" borderId="16" xfId="0" applyNumberFormat="1" applyFill="1" applyBorder="1" applyAlignment="1">
      <alignment/>
    </xf>
    <xf numFmtId="20" fontId="0" fillId="0" borderId="40" xfId="0" applyNumberFormat="1" applyFill="1" applyBorder="1" applyAlignment="1">
      <alignment/>
    </xf>
    <xf numFmtId="20" fontId="0" fillId="0" borderId="24" xfId="0" applyNumberFormat="1" applyFill="1" applyBorder="1" applyAlignment="1">
      <alignment/>
    </xf>
    <xf numFmtId="20" fontId="0" fillId="0" borderId="39" xfId="0" applyNumberFormat="1" applyFill="1" applyBorder="1" applyAlignment="1">
      <alignment/>
    </xf>
    <xf numFmtId="20" fontId="0" fillId="0" borderId="9" xfId="0" applyNumberFormat="1" applyFill="1" applyBorder="1" applyAlignment="1">
      <alignment/>
    </xf>
    <xf numFmtId="20" fontId="0" fillId="0" borderId="12" xfId="0" applyNumberFormat="1" applyFill="1" applyBorder="1" applyAlignment="1">
      <alignment/>
    </xf>
    <xf numFmtId="1" fontId="0" fillId="0" borderId="17" xfId="0" applyNumberFormat="1" applyFill="1" applyBorder="1" applyAlignment="1">
      <alignment/>
    </xf>
    <xf numFmtId="1" fontId="0" fillId="0" borderId="25" xfId="0" applyNumberFormat="1" applyFill="1" applyBorder="1" applyAlignment="1">
      <alignment/>
    </xf>
    <xf numFmtId="1" fontId="0" fillId="0" borderId="10" xfId="0" applyNumberFormat="1" applyFill="1" applyBorder="1" applyAlignment="1">
      <alignment/>
    </xf>
    <xf numFmtId="172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15" borderId="27" xfId="0" applyFill="1" applyBorder="1" applyAlignment="1">
      <alignment horizontal="center"/>
    </xf>
    <xf numFmtId="0" fontId="0" fillId="15" borderId="40" xfId="0" applyFill="1" applyBorder="1" applyAlignment="1">
      <alignment horizontal="center"/>
    </xf>
    <xf numFmtId="0" fontId="0" fillId="15" borderId="12" xfId="0" applyFill="1" applyBorder="1" applyAlignment="1">
      <alignment horizontal="center"/>
    </xf>
    <xf numFmtId="49" fontId="0" fillId="0" borderId="36" xfId="0" applyNumberFormat="1" applyFill="1" applyBorder="1" applyAlignment="1">
      <alignment horizontal="center"/>
    </xf>
    <xf numFmtId="49" fontId="0" fillId="0" borderId="0" xfId="0" applyNumberFormat="1" applyFill="1" applyAlignment="1">
      <alignment/>
    </xf>
    <xf numFmtId="0" fontId="0" fillId="0" borderId="3" xfId="0" applyBorder="1" applyAlignment="1">
      <alignment/>
    </xf>
    <xf numFmtId="0" fontId="0" fillId="16" borderId="1" xfId="0" applyFill="1" applyBorder="1" applyAlignment="1">
      <alignment/>
    </xf>
    <xf numFmtId="0" fontId="0" fillId="0" borderId="2" xfId="0" applyBorder="1" applyAlignment="1">
      <alignment horizontal="center"/>
    </xf>
    <xf numFmtId="0" fontId="1" fillId="2" borderId="50" xfId="0" applyFont="1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10" borderId="23" xfId="0" applyFill="1" applyBorder="1" applyAlignment="1">
      <alignment horizontal="center"/>
    </xf>
    <xf numFmtId="0" fontId="0" fillId="7" borderId="21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/>
    </xf>
    <xf numFmtId="46" fontId="0" fillId="0" borderId="0" xfId="0" applyNumberFormat="1" applyBorder="1" applyAlignment="1">
      <alignment horizontal="center"/>
    </xf>
    <xf numFmtId="46" fontId="0" fillId="0" borderId="0" xfId="0" applyNumberFormat="1" applyFill="1" applyAlignment="1">
      <alignment/>
    </xf>
    <xf numFmtId="46" fontId="0" fillId="0" borderId="0" xfId="0" applyNumberFormat="1" applyFill="1" applyBorder="1" applyAlignment="1">
      <alignment horizontal="center"/>
    </xf>
    <xf numFmtId="46" fontId="0" fillId="0" borderId="0" xfId="0" applyNumberFormat="1" applyAlignment="1">
      <alignment/>
    </xf>
    <xf numFmtId="46" fontId="1" fillId="0" borderId="0" xfId="0" applyNumberFormat="1" applyFont="1" applyFill="1" applyBorder="1" applyAlignment="1">
      <alignment horizontal="center"/>
    </xf>
    <xf numFmtId="46" fontId="1" fillId="0" borderId="0" xfId="0" applyNumberFormat="1" applyFont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46" fontId="0" fillId="0" borderId="0" xfId="0" applyNumberFormat="1" applyFill="1" applyAlignment="1">
      <alignment horizontal="center"/>
    </xf>
    <xf numFmtId="46" fontId="0" fillId="0" borderId="0" xfId="0" applyNumberFormat="1" applyAlignment="1">
      <alignment horizontal="center"/>
    </xf>
    <xf numFmtId="46" fontId="1" fillId="0" borderId="0" xfId="0" applyNumberFormat="1" applyFont="1" applyFill="1" applyAlignment="1">
      <alignment horizontal="center"/>
    </xf>
    <xf numFmtId="20" fontId="1" fillId="0" borderId="0" xfId="0" applyNumberFormat="1" applyFont="1" applyAlignment="1">
      <alignment horizontal="center"/>
    </xf>
    <xf numFmtId="0" fontId="0" fillId="0" borderId="48" xfId="0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51" xfId="0" applyBorder="1" applyAlignment="1">
      <alignment horizontal="center"/>
    </xf>
    <xf numFmtId="14" fontId="0" fillId="0" borderId="51" xfId="0" applyNumberFormat="1" applyBorder="1" applyAlignment="1">
      <alignment horizontal="center"/>
    </xf>
    <xf numFmtId="20" fontId="0" fillId="0" borderId="51" xfId="0" applyNumberFormat="1" applyBorder="1" applyAlignment="1">
      <alignment horizontal="center"/>
    </xf>
    <xf numFmtId="0" fontId="1" fillId="2" borderId="49" xfId="0" applyFont="1" applyFill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66" xfId="0" applyFill="1" applyBorder="1" applyAlignment="1">
      <alignment horizontal="center"/>
    </xf>
    <xf numFmtId="0" fontId="0" fillId="2" borderId="67" xfId="0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52" xfId="0" applyBorder="1" applyAlignment="1">
      <alignment horizontal="center"/>
    </xf>
    <xf numFmtId="0" fontId="1" fillId="2" borderId="5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2" borderId="23" xfId="0" applyFill="1" applyBorder="1" applyAlignment="1">
      <alignment horizontal="center"/>
    </xf>
    <xf numFmtId="0" fontId="1" fillId="2" borderId="52" xfId="0" applyFont="1" applyFill="1" applyBorder="1" applyAlignment="1">
      <alignment horizontal="center"/>
    </xf>
    <xf numFmtId="0" fontId="0" fillId="10" borderId="0" xfId="0" applyFill="1" applyAlignment="1">
      <alignment/>
    </xf>
    <xf numFmtId="0" fontId="0" fillId="2" borderId="15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worksheet" Target="worksheets/sheet1.xml" /><Relationship Id="rId10" Type="http://schemas.openxmlformats.org/officeDocument/2006/relationships/worksheet" Target="worksheets/sheet2.xml" /><Relationship Id="rId11" Type="http://schemas.openxmlformats.org/officeDocument/2006/relationships/worksheet" Target="worksheets/sheet3.xml" /><Relationship Id="rId12" Type="http://schemas.openxmlformats.org/officeDocument/2006/relationships/worksheet" Target="worksheets/sheet4.xml" /><Relationship Id="rId13" Type="http://schemas.openxmlformats.org/officeDocument/2006/relationships/worksheet" Target="worksheets/sheet5.xml" /><Relationship Id="rId14" Type="http://schemas.openxmlformats.org/officeDocument/2006/relationships/worksheet" Target="worksheets/sheet6.xml" /><Relationship Id="rId15" Type="http://schemas.openxmlformats.org/officeDocument/2006/relationships/worksheet" Target="worksheets/sheet7.xml" /><Relationship Id="rId16" Type="http://schemas.openxmlformats.org/officeDocument/2006/relationships/worksheet" Target="worksheets/sheet8.xml" /><Relationship Id="rId17" Type="http://schemas.openxmlformats.org/officeDocument/2006/relationships/worksheet" Target="worksheets/sheet9.xml" /><Relationship Id="rId18" Type="http://schemas.openxmlformats.org/officeDocument/2006/relationships/worksheet" Target="worksheets/sheet10.xml" /><Relationship Id="rId19" Type="http://schemas.openxmlformats.org/officeDocument/2006/relationships/worksheet" Target="worksheets/sheet11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WC-130 Time per Objective</a:t>
            </a:r>
          </a:p>
        </c:rich>
      </c:tx>
      <c:layout>
        <c:manualLayout>
          <c:xMode val="factor"/>
          <c:yMode val="factor"/>
          <c:x val="-0.00675"/>
          <c:y val="0.30675"/>
        </c:manualLayout>
      </c:layout>
      <c:spPr>
        <a:noFill/>
        <a:ln>
          <a:noFill/>
        </a:ln>
      </c:spPr>
    </c:title>
    <c:view3D>
      <c:rotX val="15"/>
      <c:hPercent val="100"/>
      <c:rotY val="10"/>
      <c:depthPercent val="100"/>
      <c:rAngAx val="1"/>
    </c:view3D>
    <c:plotArea>
      <c:layout>
        <c:manualLayout>
          <c:xMode val="edge"/>
          <c:yMode val="edge"/>
          <c:x val="0.02"/>
          <c:y val="0.429"/>
          <c:w val="0.98"/>
          <c:h val="0.56775"/>
        </c:manualLayout>
      </c:layout>
      <c:pie3DChart>
        <c:varyColors val="1"/>
        <c:ser>
          <c:idx val="0"/>
          <c:order val="0"/>
          <c:spPr>
            <a:ln w="25400">
              <a:solidFill/>
            </a:ln>
          </c:spPr>
          <c:explosion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25400">
                <a:solidFill/>
              </a:ln>
            </c:spPr>
          </c:dPt>
          <c:dPt>
            <c:idx val="2"/>
            <c:spPr>
              <a:ln w="25400">
                <a:solidFill/>
              </a:ln>
            </c:spPr>
          </c:dPt>
          <c:dPt>
            <c:idx val="4"/>
            <c:spPr>
              <a:ln w="25400">
                <a:solid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75" b="1" i="0" u="none" baseline="0">
                        <a:latin typeface="Arial"/>
                        <a:ea typeface="Arial"/>
                        <a:cs typeface="Arial"/>
                      </a:rPr>
                      <a:t>TC Formation - Survey, 
83:50:00, 39%</a:t>
                    </a:r>
                  </a:p>
                </c:rich>
              </c:tx>
              <c:numFmt formatCode="General" sourceLinked="1"/>
              <c:spPr>
                <a:ln w="25400">
                  <a:solid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75" b="1" i="0" u="none" baseline="0">
                        <a:latin typeface="Arial"/>
                        <a:ea typeface="Arial"/>
                        <a:cs typeface="Arial"/>
                      </a:rPr>
                      <a:t>TC Formation , 
12:56:00, 6%</a:t>
                    </a:r>
                  </a:p>
                </c:rich>
              </c:tx>
              <c:numFmt formatCode="General" sourceLinked="1"/>
              <c:spPr>
                <a:ln w="25400">
                  <a:solid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75" b="1" i="0" u="none" baseline="0">
                        <a:latin typeface="Arial"/>
                        <a:ea typeface="Arial"/>
                        <a:cs typeface="Arial"/>
                      </a:rPr>
                      <a:t>TC Structure, 
10:15:00, 5%</a:t>
                    </a:r>
                  </a:p>
                </c:rich>
              </c:tx>
              <c:numFmt formatCode="General" sourceLinked="1"/>
              <c:spPr>
                <a:ln w="25400">
                  <a:solid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75" b="1" i="0" u="none" baseline="0">
                        <a:latin typeface="Arial"/>
                        <a:ea typeface="Arial"/>
                        <a:cs typeface="Arial"/>
                      </a:rPr>
                      <a:t>Extratropical Transition, 32:59:00, 15%</a:t>
                    </a:r>
                  </a:p>
                </c:rich>
              </c:tx>
              <c:numFmt formatCode="General" sourceLinked="1"/>
              <c:spPr>
                <a:ln w="25400">
                  <a:solid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75" b="1" i="0" u="none" baseline="0">
                        <a:latin typeface="Arial"/>
                        <a:ea typeface="Arial"/>
                        <a:cs typeface="Arial"/>
                      </a:rPr>
                      <a:t>TC Structure/Sat val, 75:49:00, 35%</a:t>
                    </a:r>
                  </a:p>
                </c:rich>
              </c:tx>
              <c:numFmt formatCode="General" sourceLinked="1"/>
              <c:spPr>
                <a:ln w="25400">
                  <a:solid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ln w="25400">
                <a:solidFill/>
              </a:ln>
            </c:spPr>
            <c:txPr>
              <a:bodyPr vert="horz" rot="0" anchor="ctr"/>
              <a:lstStyle/>
              <a:p>
                <a:pPr algn="ctr">
                  <a:defRPr lang="en-US" cap="none" sz="10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0"/>
            <c:showPercent val="1"/>
          </c:dLbls>
          <c:cat>
            <c:strRef>
              <c:f>'objectives summary'!$B$4:$B$8</c:f>
              <c:strCache>
                <c:ptCount val="5"/>
                <c:pt idx="0">
                  <c:v>TC Formation - Survey</c:v>
                </c:pt>
                <c:pt idx="1">
                  <c:v>TC Formation </c:v>
                </c:pt>
                <c:pt idx="2">
                  <c:v>TC Structure</c:v>
                </c:pt>
                <c:pt idx="3">
                  <c:v>Extratropical Transition</c:v>
                </c:pt>
                <c:pt idx="4">
                  <c:v>TC Structure/Sat val</c:v>
                </c:pt>
              </c:strCache>
            </c:strRef>
          </c:cat>
          <c:val>
            <c:numRef>
              <c:f>'objectives summary'!$D$4:$D$8</c:f>
              <c:numCache>
                <c:ptCount val="5"/>
                <c:pt idx="0">
                  <c:v>3.4930555555555562</c:v>
                </c:pt>
                <c:pt idx="1">
                  <c:v>0.5388888888888889</c:v>
                </c:pt>
                <c:pt idx="2">
                  <c:v>0.42708333333333337</c:v>
                </c:pt>
                <c:pt idx="3">
                  <c:v>1.3743055555555557</c:v>
                </c:pt>
                <c:pt idx="4">
                  <c:v>3.159027777777778</c:v>
                </c:pt>
              </c:numCache>
            </c:numRef>
          </c:val>
        </c:ser>
        <c:firstSliceAng val="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NRL P-3 Time per Objective</a:t>
            </a:r>
          </a:p>
        </c:rich>
      </c:tx>
      <c:layout>
        <c:manualLayout>
          <c:xMode val="factor"/>
          <c:yMode val="factor"/>
          <c:x val="-0.00775"/>
          <c:y val="0.303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1675"/>
          <c:y val="0.426"/>
          <c:w val="0.98325"/>
          <c:h val="0.574"/>
        </c:manualLayout>
      </c:layout>
      <c:pie3DChart>
        <c:varyColors val="1"/>
        <c:ser>
          <c:idx val="0"/>
          <c:order val="0"/>
          <c:spPr>
            <a:ln w="25400">
              <a:solidFill/>
            </a:ln>
          </c:spPr>
          <c:explosion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ln w="25400">
                <a:solid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1" i="0" u="none" baseline="0">
                        <a:latin typeface="Arial"/>
                        <a:ea typeface="Arial"/>
                        <a:cs typeface="Arial"/>
                      </a:rPr>
                      <a:t>TC Formation - Survey, 89:10:00, 50%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1" i="0" u="none" baseline="0">
                        <a:latin typeface="Arial"/>
                        <a:ea typeface="Arial"/>
                        <a:cs typeface="Arial"/>
                      </a:rPr>
                      <a:t>TC Formation , 17:52:00, 10%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1" i="0" u="none" baseline="0">
                        <a:latin typeface="Arial"/>
                        <a:ea typeface="Arial"/>
                        <a:cs typeface="Arial"/>
                      </a:rPr>
                      <a:t>Extratropical Transition, 30:41:00, 17%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solidFill>
                <a:srgbClr val="FFFFFF"/>
              </a:solidFill>
              <a:ln w="25400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0"/>
            <c:showPercent val="1"/>
          </c:dLbls>
          <c:cat>
            <c:strRef>
              <c:f>'objectives summary'!$B$4:$B$7</c:f>
              <c:strCache>
                <c:ptCount val="4"/>
                <c:pt idx="0">
                  <c:v>TC Formation - Survey</c:v>
                </c:pt>
                <c:pt idx="1">
                  <c:v>TC Formation </c:v>
                </c:pt>
                <c:pt idx="2">
                  <c:v>TC Structure</c:v>
                </c:pt>
                <c:pt idx="3">
                  <c:v>Extratropical Transition</c:v>
                </c:pt>
              </c:strCache>
            </c:strRef>
          </c:cat>
          <c:val>
            <c:numRef>
              <c:f>'objectives summary'!$F$4:$F$7</c:f>
              <c:numCache>
                <c:ptCount val="4"/>
                <c:pt idx="0">
                  <c:v>3.7152777777777777</c:v>
                </c:pt>
                <c:pt idx="1">
                  <c:v>0.7444444444444445</c:v>
                </c:pt>
                <c:pt idx="2">
                  <c:v>1.7166666666666666</c:v>
                </c:pt>
                <c:pt idx="3">
                  <c:v>1.2784722222222222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WC-130 Flights per Objective</a:t>
            </a:r>
          </a:p>
        </c:rich>
      </c:tx>
      <c:layout>
        <c:manualLayout>
          <c:xMode val="factor"/>
          <c:yMode val="factor"/>
          <c:x val="-0.01"/>
          <c:y val="0.30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155"/>
          <c:y val="0.42225"/>
          <c:w val="0.9845"/>
          <c:h val="0.576"/>
        </c:manualLayout>
      </c:layout>
      <c:pie3DChart>
        <c:varyColors val="1"/>
        <c:ser>
          <c:idx val="0"/>
          <c:order val="0"/>
          <c:spPr>
            <a:ln w="25400">
              <a:solidFill/>
            </a:ln>
          </c:spPr>
          <c:explosion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  <c:spPr>
              <a:ln w="25400">
                <a:solid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ln w="25400">
                  <a:solid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75" b="1" i="0" u="none" baseline="0">
                        <a:latin typeface="Arial"/>
                        <a:ea typeface="Arial"/>
                        <a:cs typeface="Arial"/>
                      </a:rPr>
                      <a:t>TC Formation , 
2, 9%</a:t>
                    </a:r>
                  </a:p>
                </c:rich>
              </c:tx>
              <c:numFmt formatCode="General" sourceLinked="1"/>
              <c:spPr>
                <a:ln w="25400">
                  <a:solid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75" b="1" i="0" u="none" baseline="0">
                        <a:latin typeface="Arial"/>
                        <a:ea typeface="Arial"/>
                        <a:cs typeface="Arial"/>
                      </a:rPr>
                      <a:t>TC Structure, 
1, 4%</a:t>
                    </a:r>
                  </a:p>
                </c:rich>
              </c:tx>
              <c:numFmt formatCode="General" sourceLinked="1"/>
              <c:spPr>
                <a:ln w="25400">
                  <a:solid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ln w="25400">
                  <a:solid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75" b="1" i="0" u="none" baseline="0">
                        <a:latin typeface="Arial"/>
                        <a:ea typeface="Arial"/>
                        <a:cs typeface="Arial"/>
                      </a:rPr>
                      <a:t>TC Structure/Sat val, 
7, 30%</a:t>
                    </a:r>
                  </a:p>
                </c:rich>
              </c:tx>
              <c:numFmt formatCode="General" sourceLinked="1"/>
              <c:spPr>
                <a:ln w="25400">
                  <a:solid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ln w="25400">
                <a:solidFill/>
              </a:ln>
            </c:spPr>
            <c:txPr>
              <a:bodyPr vert="horz" rot="0" anchor="ctr"/>
              <a:lstStyle/>
              <a:p>
                <a:pPr algn="ctr">
                  <a:defRPr lang="en-US" cap="none" sz="10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'objectives summary'!$B$4:$B$8</c:f>
              <c:strCache>
                <c:ptCount val="5"/>
                <c:pt idx="0">
                  <c:v>TC Formation - Survey</c:v>
                </c:pt>
                <c:pt idx="1">
                  <c:v>TC Formation </c:v>
                </c:pt>
                <c:pt idx="2">
                  <c:v>TC Structure</c:v>
                </c:pt>
                <c:pt idx="3">
                  <c:v>Extratropical Transition</c:v>
                </c:pt>
                <c:pt idx="4">
                  <c:v>TC Structure/Sat val</c:v>
                </c:pt>
              </c:strCache>
            </c:strRef>
          </c:cat>
          <c:val>
            <c:numRef>
              <c:f>'objectives summary'!$C$4:$C$8</c:f>
              <c:numCache>
                <c:ptCount val="5"/>
                <c:pt idx="0">
                  <c:v>9</c:v>
                </c:pt>
                <c:pt idx="1">
                  <c:v>2</c:v>
                </c:pt>
                <c:pt idx="2">
                  <c:v>1</c:v>
                </c:pt>
                <c:pt idx="3">
                  <c:v>4</c:v>
                </c:pt>
                <c:pt idx="4">
                  <c:v>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NRL P-3 Missions per Objective</a:t>
            </a:r>
          </a:p>
        </c:rich>
      </c:tx>
      <c:layout>
        <c:manualLayout>
          <c:xMode val="factor"/>
          <c:yMode val="factor"/>
          <c:x val="-0.00325"/>
          <c:y val="0.30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145"/>
          <c:y val="0.426"/>
          <c:w val="0.98225"/>
          <c:h val="0.57225"/>
        </c:manualLayout>
      </c:layout>
      <c:pie3DChart>
        <c:varyColors val="1"/>
        <c:ser>
          <c:idx val="0"/>
          <c:order val="0"/>
          <c:spPr>
            <a:ln w="25400">
              <a:solidFill/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spPr>
              <a:ln w="25400">
                <a:solid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TC Formation - Survey, 
9, 43%</a:t>
                    </a:r>
                  </a:p>
                </c:rich>
              </c:tx>
              <c:numFmt formatCode="General" sourceLinked="1"/>
              <c:spPr>
                <a:ln w="25400">
                  <a:solid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TC Formation   
3, 14%</a:t>
                    </a:r>
                  </a:p>
                </c:rich>
              </c:tx>
              <c:numFmt formatCode="General" sourceLinked="1"/>
              <c:spPr>
                <a:ln w="25400">
                  <a:solid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TC Structure, 
5, 24%</a:t>
                    </a:r>
                  </a:p>
                </c:rich>
              </c:tx>
              <c:numFmt formatCode="General" sourceLinked="1"/>
              <c:spPr>
                <a:ln w="25400">
                  <a:solid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Extratropical Transition, 
4, 19%</a:t>
                    </a:r>
                  </a:p>
                </c:rich>
              </c:tx>
              <c:numFmt formatCode="General" sourceLinked="1"/>
              <c:spPr>
                <a:ln w="25400">
                  <a:solid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ln w="25400">
                <a:solid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'objectives summary'!$B$4:$B$7</c:f>
              <c:strCache>
                <c:ptCount val="4"/>
                <c:pt idx="0">
                  <c:v>TC Formation - Survey</c:v>
                </c:pt>
                <c:pt idx="1">
                  <c:v>TC Formation </c:v>
                </c:pt>
                <c:pt idx="2">
                  <c:v>TC Structure</c:v>
                </c:pt>
                <c:pt idx="3">
                  <c:v>Extratropical Transition</c:v>
                </c:pt>
              </c:strCache>
            </c:strRef>
          </c:cat>
          <c:val>
            <c:numRef>
              <c:f>'objectives summary'!$E$4:$E$7</c:f>
              <c:numCache>
                <c:ptCount val="4"/>
                <c:pt idx="0">
                  <c:v>9</c:v>
                </c:pt>
                <c:pt idx="1">
                  <c:v>3</c:v>
                </c:pt>
                <c:pt idx="2">
                  <c:v>5</c:v>
                </c:pt>
                <c:pt idx="3">
                  <c:v>4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DLR FALCON Time per Objective</a:t>
            </a:r>
          </a:p>
        </c:rich>
      </c:tx>
      <c:layout>
        <c:manualLayout>
          <c:xMode val="factor"/>
          <c:yMode val="factor"/>
          <c:x val="-0.01225"/>
          <c:y val="0.306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1775"/>
          <c:y val="0.426"/>
          <c:w val="0.98225"/>
          <c:h val="0.57225"/>
        </c:manualLayout>
      </c:layout>
      <c:pie3DChart>
        <c:varyColors val="1"/>
        <c:ser>
          <c:idx val="0"/>
          <c:order val="0"/>
          <c:spPr>
            <a:ln w="25400">
              <a:solidFill/>
            </a:ln>
          </c:spPr>
          <c:explosion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ln w="25400">
                <a:solid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solidFill>
                  <a:srgbClr val="FFFFFF"/>
                </a:solidFill>
                <a:ln w="25400">
                  <a:solid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50" b="1" i="0" u="none" baseline="0">
                        <a:latin typeface="Arial"/>
                        <a:ea typeface="Arial"/>
                        <a:cs typeface="Arial"/>
                      </a:rPr>
                      <a:t>TC Targeting, 
31:50:00, 38%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25400">
                  <a:solid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solidFill>
                  <a:srgbClr val="FFFFFF"/>
                </a:solidFill>
                <a:ln w="25400">
                  <a:solid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Tropical Water Vapor Export, 
7:20, 9%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25400">
                  <a:solid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solidFill>
                <a:srgbClr val="FFFFFF"/>
              </a:solidFill>
              <a:ln w="25400">
                <a:solidFill/>
              </a:ln>
            </c:spPr>
            <c:txPr>
              <a:bodyPr vert="horz" rot="0" anchor="ctr"/>
              <a:lstStyle/>
              <a:p>
                <a:pPr algn="ctr">
                  <a:defRPr lang="en-US" cap="none" sz="11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'objectives summary'!$B$18:$B$21</c:f>
              <c:strCache>
                <c:ptCount val="4"/>
                <c:pt idx="0">
                  <c:v>General Targeting</c:v>
                </c:pt>
                <c:pt idx="1">
                  <c:v>TC Targeting</c:v>
                </c:pt>
                <c:pt idx="2">
                  <c:v>Extratropical Transition</c:v>
                </c:pt>
                <c:pt idx="3">
                  <c:v>Tropical Water Vapor Export</c:v>
                </c:pt>
              </c:strCache>
            </c:strRef>
          </c:cat>
          <c:val>
            <c:numRef>
              <c:f>'objectives summary'!$D$18:$D$21</c:f>
              <c:numCache>
                <c:ptCount val="4"/>
                <c:pt idx="0">
                  <c:v>0.9722222222222222</c:v>
                </c:pt>
                <c:pt idx="1">
                  <c:v>1.222222222222222</c:v>
                </c:pt>
                <c:pt idx="2">
                  <c:v>1.625</c:v>
                </c:pt>
                <c:pt idx="3">
                  <c:v>0.30555555555555547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DLR FALCON Missions per Objective</a:t>
            </a:r>
          </a:p>
        </c:rich>
      </c:tx>
      <c:layout>
        <c:manualLayout>
          <c:xMode val="factor"/>
          <c:yMode val="factor"/>
          <c:x val="0.01775"/>
          <c:y val="0.313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1775"/>
          <c:y val="0.43725"/>
          <c:w val="0.958"/>
          <c:h val="0.56275"/>
        </c:manualLayout>
      </c:layout>
      <c:pie3DChart>
        <c:varyColors val="1"/>
        <c:ser>
          <c:idx val="0"/>
          <c:order val="0"/>
          <c:spPr>
            <a:ln w="25400">
              <a:solidFill/>
            </a:ln>
          </c:spPr>
          <c:explosion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ln w="25400">
                <a:solidFill/>
              </a:ln>
            </c:spPr>
          </c:dPt>
          <c:dPt>
            <c:idx val="3"/>
            <c:spPr>
              <a:ln w="25400">
                <a:solid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25" b="1" i="0" u="none" baseline="0">
                        <a:latin typeface="Arial"/>
                        <a:ea typeface="Arial"/>
                        <a:cs typeface="Arial"/>
                      </a:rPr>
                      <a:t>General Targeting, 
3, 12%</a:t>
                    </a:r>
                  </a:p>
                </c:rich>
              </c:tx>
              <c:numFmt formatCode="0%" sourceLinked="0"/>
              <c:spPr>
                <a:ln w="25400">
                  <a:solid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25" b="1" i="0" u="none" baseline="0">
                        <a:latin typeface="Arial"/>
                        <a:ea typeface="Arial"/>
                        <a:cs typeface="Arial"/>
                      </a:rPr>
                      <a:t>TC Targeting, 
10, 40%</a:t>
                    </a:r>
                  </a:p>
                </c:rich>
              </c:tx>
              <c:numFmt formatCode="0%" sourceLinked="0"/>
              <c:spPr>
                <a:ln w="25400">
                  <a:solid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ln w="25400">
                  <a:solid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25" b="1" i="0" u="none" baseline="0">
                        <a:latin typeface="Arial"/>
                        <a:ea typeface="Arial"/>
                        <a:cs typeface="Arial"/>
                      </a:rPr>
                      <a:t>Tropical Water Vapor Export, 
2, 8%</a:t>
                    </a:r>
                  </a:p>
                </c:rich>
              </c:tx>
              <c:numFmt formatCode="0%" sourceLinked="0"/>
              <c:spPr>
                <a:ln w="25400">
                  <a:solid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ln w="25400">
                <a:solidFill/>
              </a:ln>
            </c:spPr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0"/>
            <c:showPercent val="1"/>
          </c:dLbls>
          <c:cat>
            <c:strRef>
              <c:f>'objectives summary'!$B$18:$B$21</c:f>
              <c:strCache>
                <c:ptCount val="4"/>
                <c:pt idx="0">
                  <c:v>General Targeting</c:v>
                </c:pt>
                <c:pt idx="1">
                  <c:v>TC Targeting</c:v>
                </c:pt>
                <c:pt idx="2">
                  <c:v>Extratropical Transition</c:v>
                </c:pt>
                <c:pt idx="3">
                  <c:v>Tropical Water Vapor Export</c:v>
                </c:pt>
              </c:strCache>
            </c:strRef>
          </c:cat>
          <c:val>
            <c:numRef>
              <c:f>'objectives summary'!$C$18:$C$21</c:f>
              <c:numCache>
                <c:ptCount val="4"/>
                <c:pt idx="0">
                  <c:v>7</c:v>
                </c:pt>
                <c:pt idx="1">
                  <c:v>9</c:v>
                </c:pt>
                <c:pt idx="2">
                  <c:v>12</c:v>
                </c:pt>
                <c:pt idx="3">
                  <c:v>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DLR FALCON Missions per Objective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225"/>
          <c:y val="0.42575"/>
          <c:w val="0.97325"/>
          <c:h val="0.5725"/>
        </c:manualLayout>
      </c:layout>
      <c:pie3DChart>
        <c:varyColors val="1"/>
        <c:ser>
          <c:idx val="0"/>
          <c:order val="0"/>
          <c:spPr>
            <a:ln w="25400">
              <a:solidFill/>
            </a:ln>
          </c:spPr>
          <c:explosion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ln w="25400">
                <a:solid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25" b="1" i="0" u="none" baseline="0">
                        <a:latin typeface="Arial"/>
                        <a:ea typeface="Arial"/>
                        <a:cs typeface="Arial"/>
                      </a:rPr>
                      <a:t>General Targeting, 
5.5, 22%</a:t>
                    </a:r>
                  </a:p>
                </c:rich>
              </c:tx>
              <c:numFmt formatCode="General" sourceLinked="1"/>
              <c:spPr>
                <a:ln w="25400">
                  <a:solid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25" b="1" i="0" u="none" baseline="0">
                        <a:latin typeface="Arial"/>
                        <a:ea typeface="Arial"/>
                        <a:cs typeface="Arial"/>
                      </a:rPr>
                      <a:t>TC Targeting, 
7.5, 30%</a:t>
                    </a:r>
                  </a:p>
                </c:rich>
              </c:tx>
              <c:numFmt formatCode="General" sourceLinked="1"/>
              <c:spPr>
                <a:ln w="25400">
                  <a:solid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25" b="1" i="0" u="none" baseline="0">
                        <a:latin typeface="Arial"/>
                        <a:ea typeface="Arial"/>
                        <a:cs typeface="Arial"/>
                      </a:rPr>
                      <a:t>Extratropical Transition, 
10, 40%</a:t>
                    </a:r>
                  </a:p>
                </c:rich>
              </c:tx>
              <c:numFmt formatCode="General" sourceLinked="1"/>
              <c:spPr>
                <a:ln w="25400">
                  <a:solid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Tropical Water Vapor 
Export, 
2, 8%</a:t>
                    </a:r>
                  </a:p>
                </c:rich>
              </c:tx>
              <c:numFmt formatCode="General" sourceLinked="1"/>
              <c:spPr>
                <a:ln w="25400">
                  <a:solid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ln w="25400">
                <a:solidFill/>
              </a:ln>
            </c:spPr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0"/>
            <c:showPercent val="1"/>
          </c:dLbls>
          <c:cat>
            <c:strRef>
              <c:f>'objectives summary'!$B$24:$B$27</c:f>
              <c:strCache>
                <c:ptCount val="4"/>
                <c:pt idx="0">
                  <c:v>General Targeting</c:v>
                </c:pt>
                <c:pt idx="1">
                  <c:v>TC Targeting</c:v>
                </c:pt>
                <c:pt idx="2">
                  <c:v>Extratropical Transition</c:v>
                </c:pt>
                <c:pt idx="3">
                  <c:v>Tropical Water Vapor Export</c:v>
                </c:pt>
              </c:strCache>
            </c:strRef>
          </c:cat>
          <c:val>
            <c:numRef>
              <c:f>'objectives summary'!$C$24:$C$27</c:f>
              <c:numCache>
                <c:ptCount val="4"/>
                <c:pt idx="0">
                  <c:v>5.5</c:v>
                </c:pt>
                <c:pt idx="1">
                  <c:v>7.5</c:v>
                </c:pt>
                <c:pt idx="2">
                  <c:v>10</c:v>
                </c:pt>
                <c:pt idx="3">
                  <c:v>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DLR Time per Objective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1"/>
          <c:y val="0.421"/>
          <c:w val="0.98775"/>
          <c:h val="0.579"/>
        </c:manualLayout>
      </c:layout>
      <c:pie3DChart>
        <c:varyColors val="1"/>
        <c:ser>
          <c:idx val="0"/>
          <c:order val="0"/>
          <c:spPr>
            <a:ln w="25400">
              <a:solidFill/>
            </a:ln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ln w="25400">
                <a:solidFill/>
              </a:ln>
            </c:spPr>
          </c:dPt>
          <c:dPt>
            <c:idx val="3"/>
            <c:spPr>
              <a:ln w="25400">
                <a:solid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ln w="25400">
                  <a:solid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ln w="25400">
                  <a:solid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ln w="25400">
                  <a:solid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1" i="0" u="none" baseline="0">
                        <a:latin typeface="Arial"/>
                        <a:ea typeface="Arial"/>
                        <a:cs typeface="Arial"/>
                      </a:rPr>
                      <a:t>Tropical Water Vapor 
Export, 7:20:00, 9%</a:t>
                    </a:r>
                  </a:p>
                </c:rich>
              </c:tx>
              <c:numFmt formatCode="General" sourceLinked="1"/>
              <c:spPr>
                <a:ln w="25400">
                  <a:solid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ln w="25400">
                <a:solid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'objectives summary'!$B$24:$B$27</c:f>
              <c:strCache>
                <c:ptCount val="4"/>
                <c:pt idx="0">
                  <c:v>General Targeting</c:v>
                </c:pt>
                <c:pt idx="1">
                  <c:v>TC Targeting</c:v>
                </c:pt>
                <c:pt idx="2">
                  <c:v>Extratropical Transition</c:v>
                </c:pt>
                <c:pt idx="3">
                  <c:v>Tropical Water Vapor Export</c:v>
                </c:pt>
              </c:strCache>
            </c:strRef>
          </c:cat>
          <c:val>
            <c:numRef>
              <c:f>'objectives summary'!$D$24:$D$27</c:f>
              <c:numCache>
                <c:ptCount val="4"/>
                <c:pt idx="0">
                  <c:v>0.7621527777777778</c:v>
                </c:pt>
                <c:pt idx="1">
                  <c:v>1.0225694444444446</c:v>
                </c:pt>
                <c:pt idx="2">
                  <c:v>1.375</c:v>
                </c:pt>
                <c:pt idx="3">
                  <c:v>0.30555555555555547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28"/>
  <sheetViews>
    <sheetView workbookViewId="0" topLeftCell="A1">
      <selection activeCell="F23" sqref="F23"/>
    </sheetView>
  </sheetViews>
  <sheetFormatPr defaultColWidth="9.140625" defaultRowHeight="12.75"/>
  <cols>
    <col min="2" max="2" width="27.140625" style="0" customWidth="1"/>
    <col min="4" max="4" width="10.28125" style="0" customWidth="1"/>
    <col min="8" max="8" width="13.421875" style="0" bestFit="1" customWidth="1"/>
  </cols>
  <sheetData>
    <row r="3" spans="3:8" ht="12.75">
      <c r="C3" s="572" t="s">
        <v>709</v>
      </c>
      <c r="D3" s="572" t="s">
        <v>710</v>
      </c>
      <c r="E3" s="572" t="s">
        <v>513</v>
      </c>
      <c r="F3" s="572" t="s">
        <v>711</v>
      </c>
      <c r="G3" s="572" t="s">
        <v>515</v>
      </c>
      <c r="H3" s="572" t="s">
        <v>712</v>
      </c>
    </row>
    <row r="4" spans="2:6" ht="12.75">
      <c r="B4" s="570" t="s">
        <v>713</v>
      </c>
      <c r="C4" s="570">
        <v>9</v>
      </c>
      <c r="D4" s="574">
        <v>3.4930555555555562</v>
      </c>
      <c r="E4" s="570">
        <v>9</v>
      </c>
      <c r="F4" s="574">
        <v>3.7152777777777777</v>
      </c>
    </row>
    <row r="5" spans="2:6" ht="12.75">
      <c r="B5" s="571" t="s">
        <v>714</v>
      </c>
      <c r="C5" s="572">
        <v>2</v>
      </c>
      <c r="D5" s="583">
        <v>0.5388888888888889</v>
      </c>
      <c r="E5" s="572">
        <v>3</v>
      </c>
      <c r="F5" s="583">
        <v>0.7444444444444445</v>
      </c>
    </row>
    <row r="6" spans="2:6" ht="12.75">
      <c r="B6" s="570" t="s">
        <v>715</v>
      </c>
      <c r="C6" s="570">
        <v>1</v>
      </c>
      <c r="D6" s="574">
        <v>0.42708333333333337</v>
      </c>
      <c r="E6" s="570">
        <v>5</v>
      </c>
      <c r="F6" s="574">
        <v>1.7166666666666666</v>
      </c>
    </row>
    <row r="7" spans="2:8" ht="12.75">
      <c r="B7" s="571" t="s">
        <v>717</v>
      </c>
      <c r="C7" s="571">
        <v>4</v>
      </c>
      <c r="D7" s="583">
        <v>1.3743055555555557</v>
      </c>
      <c r="E7" s="571">
        <v>4</v>
      </c>
      <c r="F7" s="583">
        <v>1.2784722222222222</v>
      </c>
      <c r="G7" s="570">
        <v>10</v>
      </c>
      <c r="H7" s="576">
        <v>1.3854166666666667</v>
      </c>
    </row>
    <row r="8" spans="2:6" ht="12.75">
      <c r="B8" s="571" t="s">
        <v>716</v>
      </c>
      <c r="C8" s="571">
        <v>7</v>
      </c>
      <c r="D8" s="583">
        <v>3.159027777777778</v>
      </c>
      <c r="E8" s="570">
        <v>0</v>
      </c>
      <c r="F8" s="574"/>
    </row>
    <row r="9" spans="2:8" ht="12.75">
      <c r="B9" s="571" t="s">
        <v>129</v>
      </c>
      <c r="C9" s="571"/>
      <c r="D9" s="583"/>
      <c r="E9" s="571"/>
      <c r="F9" s="583"/>
      <c r="G9" s="570">
        <v>2</v>
      </c>
      <c r="H9" s="576">
        <v>0.3055555555555555</v>
      </c>
    </row>
    <row r="10" spans="2:8" ht="12.75">
      <c r="B10" s="571" t="s">
        <v>126</v>
      </c>
      <c r="C10" s="571"/>
      <c r="D10" s="583"/>
      <c r="E10" s="571"/>
      <c r="F10" s="583"/>
      <c r="G10" s="570">
        <v>7</v>
      </c>
      <c r="H10" s="574">
        <v>0.44791666666666674</v>
      </c>
    </row>
    <row r="11" spans="2:9" ht="12.75">
      <c r="B11" s="571" t="s">
        <v>707</v>
      </c>
      <c r="C11" s="571"/>
      <c r="D11" s="583"/>
      <c r="E11" s="571"/>
      <c r="F11" s="583"/>
      <c r="G11" s="572">
        <v>10</v>
      </c>
      <c r="H11" s="582">
        <v>1.3263888888888888</v>
      </c>
      <c r="I11" s="99">
        <v>6</v>
      </c>
    </row>
    <row r="12" spans="2:9" ht="13.5" thickBot="1">
      <c r="B12" s="571" t="s">
        <v>708</v>
      </c>
      <c r="C12" s="572">
        <v>23</v>
      </c>
      <c r="D12" s="583">
        <v>8.992361111111112</v>
      </c>
      <c r="E12" s="572">
        <v>21</v>
      </c>
      <c r="F12" s="583">
        <v>7.454861111111111</v>
      </c>
      <c r="H12" s="576">
        <v>3.465277777777778</v>
      </c>
      <c r="I12" s="90">
        <v>1.3472222222222223</v>
      </c>
    </row>
    <row r="15" spans="2:6" ht="12.75">
      <c r="B15" s="571" t="s">
        <v>716</v>
      </c>
      <c r="C15" s="571">
        <v>7</v>
      </c>
      <c r="D15" s="583">
        <v>3.159027777777778</v>
      </c>
      <c r="E15" s="570">
        <v>0</v>
      </c>
      <c r="F15" s="574"/>
    </row>
    <row r="16" ht="12.75">
      <c r="I16" s="575"/>
    </row>
    <row r="17" spans="7:9" ht="12.75">
      <c r="G17" s="2"/>
      <c r="I17" s="576"/>
    </row>
    <row r="18" spans="2:9" ht="12.75">
      <c r="B18" s="570" t="s">
        <v>719</v>
      </c>
      <c r="C18" s="570">
        <v>7</v>
      </c>
      <c r="D18" s="579">
        <v>0.9722222222222222</v>
      </c>
      <c r="G18" s="2"/>
      <c r="H18" s="2"/>
      <c r="I18" s="576"/>
    </row>
    <row r="19" spans="2:4" ht="12.75">
      <c r="B19" s="573" t="s">
        <v>707</v>
      </c>
      <c r="C19" s="572">
        <v>9</v>
      </c>
      <c r="D19" s="584">
        <v>1.222222222222222</v>
      </c>
    </row>
    <row r="20" spans="2:4" ht="12.75">
      <c r="B20" s="570" t="s">
        <v>717</v>
      </c>
      <c r="C20" s="570">
        <v>12</v>
      </c>
      <c r="D20" s="578">
        <v>1.625</v>
      </c>
    </row>
    <row r="21" spans="2:4" ht="12.75">
      <c r="B21" s="570" t="s">
        <v>718</v>
      </c>
      <c r="C21" s="570">
        <v>2</v>
      </c>
      <c r="D21" s="585">
        <v>0.30555555555555547</v>
      </c>
    </row>
    <row r="24" spans="2:4" ht="12.75">
      <c r="B24" s="570" t="s">
        <v>719</v>
      </c>
      <c r="C24" s="570">
        <v>5.5</v>
      </c>
      <c r="D24" s="579">
        <v>0.7621527777777778</v>
      </c>
    </row>
    <row r="25" spans="2:4" ht="12.75">
      <c r="B25" s="573" t="s">
        <v>707</v>
      </c>
      <c r="C25" s="572">
        <v>7.5</v>
      </c>
      <c r="D25" s="584">
        <v>1.0225694444444446</v>
      </c>
    </row>
    <row r="26" spans="2:4" ht="12.75">
      <c r="B26" s="570" t="s">
        <v>717</v>
      </c>
      <c r="C26" s="570">
        <v>10</v>
      </c>
      <c r="D26" s="578">
        <v>1.375</v>
      </c>
    </row>
    <row r="27" spans="2:4" ht="12.75">
      <c r="B27" s="570" t="s">
        <v>718</v>
      </c>
      <c r="C27" s="570">
        <v>2</v>
      </c>
      <c r="D27" s="578">
        <v>0.30555555555555547</v>
      </c>
    </row>
    <row r="28" spans="2:4" ht="12.75">
      <c r="B28" s="95"/>
      <c r="C28" s="95">
        <v>25</v>
      </c>
      <c r="D28" s="584">
        <v>3.4652777777777777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workbookViewId="0" topLeftCell="A1">
      <selection activeCell="A87" activeCellId="9" sqref="A78:IV78 A79:IV79 A80:IV80 A81:IV81 A82:IV82 A83:IV83 A84:IV84 A85:IV85 A86:IV86 A87:IV87"/>
    </sheetView>
  </sheetViews>
  <sheetFormatPr defaultColWidth="11.421875" defaultRowHeight="12.75"/>
  <cols>
    <col min="1" max="1" width="12.140625" style="0" customWidth="1"/>
    <col min="2" max="25" width="2.7109375" style="0" customWidth="1"/>
    <col min="26" max="26" width="4.7109375" style="0" customWidth="1"/>
  </cols>
  <sheetData>
    <row r="1" spans="1:26" ht="12" customHeight="1">
      <c r="A1" s="3" t="s">
        <v>518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" customHeight="1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" customHeight="1">
      <c r="A3" s="3"/>
      <c r="B3" s="102"/>
      <c r="C3" s="1"/>
      <c r="D3" s="1" t="s">
        <v>513</v>
      </c>
      <c r="E3" s="1"/>
      <c r="F3" s="1"/>
      <c r="G3" s="103"/>
      <c r="H3" s="1"/>
      <c r="I3" s="1" t="s">
        <v>514</v>
      </c>
      <c r="J3" s="1"/>
      <c r="K3" s="1"/>
      <c r="L3" s="104"/>
      <c r="M3" s="1"/>
      <c r="N3" s="1" t="s">
        <v>515</v>
      </c>
      <c r="O3" s="1"/>
      <c r="P3" s="1"/>
      <c r="Q3" s="105"/>
      <c r="R3" s="1"/>
      <c r="S3" s="1" t="s">
        <v>516</v>
      </c>
      <c r="T3" s="1"/>
      <c r="U3" s="1"/>
      <c r="V3" s="1"/>
      <c r="W3" s="1"/>
      <c r="X3" s="1"/>
      <c r="Y3" s="1"/>
      <c r="Z3" s="1"/>
    </row>
    <row r="4" spans="1:26" ht="12" customHeight="1" thickBot="1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7" ht="12" customHeight="1">
      <c r="A5" s="106">
        <v>39700</v>
      </c>
      <c r="B5" s="107">
        <v>0</v>
      </c>
      <c r="C5" s="108">
        <v>1</v>
      </c>
      <c r="D5" s="108">
        <v>2</v>
      </c>
      <c r="E5" s="108">
        <v>3</v>
      </c>
      <c r="F5" s="108">
        <v>4</v>
      </c>
      <c r="G5" s="108">
        <v>5</v>
      </c>
      <c r="H5" s="108">
        <v>6</v>
      </c>
      <c r="I5" s="108">
        <v>7</v>
      </c>
      <c r="J5" s="108">
        <v>8</v>
      </c>
      <c r="K5" s="108">
        <v>9</v>
      </c>
      <c r="L5" s="108">
        <v>10</v>
      </c>
      <c r="M5" s="108">
        <v>11</v>
      </c>
      <c r="N5" s="108">
        <v>12</v>
      </c>
      <c r="O5" s="108">
        <v>13</v>
      </c>
      <c r="P5" s="108">
        <v>14</v>
      </c>
      <c r="Q5" s="108">
        <v>15</v>
      </c>
      <c r="R5" s="108">
        <v>16</v>
      </c>
      <c r="S5" s="108">
        <v>17</v>
      </c>
      <c r="T5" s="108">
        <v>18</v>
      </c>
      <c r="U5" s="108">
        <v>19</v>
      </c>
      <c r="V5" s="108">
        <v>20</v>
      </c>
      <c r="W5" s="108">
        <v>21</v>
      </c>
      <c r="X5" s="108">
        <v>22</v>
      </c>
      <c r="Y5" s="108">
        <v>23</v>
      </c>
      <c r="Z5" s="109" t="s">
        <v>260</v>
      </c>
      <c r="AA5" s="614"/>
    </row>
    <row r="6" spans="1:27" ht="7.5" customHeight="1">
      <c r="A6" s="110"/>
      <c r="B6" s="38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2"/>
      <c r="AA6" s="614"/>
    </row>
    <row r="7" spans="1:27" ht="7.5" customHeight="1">
      <c r="A7" s="110"/>
      <c r="B7" s="124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2"/>
      <c r="AA7" s="614"/>
    </row>
    <row r="8" spans="1:27" ht="7.5" customHeight="1">
      <c r="A8" s="110"/>
      <c r="B8" s="126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27"/>
      <c r="X8" s="127"/>
      <c r="Y8" s="127"/>
      <c r="Z8" s="112"/>
      <c r="AA8" s="614"/>
    </row>
    <row r="9" spans="1:27" ht="7.5" customHeight="1" thickBot="1">
      <c r="A9" s="114"/>
      <c r="B9" s="118"/>
      <c r="C9" s="118"/>
      <c r="D9" s="119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5"/>
      <c r="AA9" s="614"/>
    </row>
    <row r="10" spans="1:27" ht="12" customHeight="1">
      <c r="A10" s="106">
        <v>39701</v>
      </c>
      <c r="B10" s="107">
        <v>0</v>
      </c>
      <c r="C10" s="108">
        <v>1</v>
      </c>
      <c r="D10" s="108">
        <v>2</v>
      </c>
      <c r="E10" s="108">
        <v>3</v>
      </c>
      <c r="F10" s="108">
        <v>4</v>
      </c>
      <c r="G10" s="108">
        <v>5</v>
      </c>
      <c r="H10" s="108">
        <v>6</v>
      </c>
      <c r="I10" s="108">
        <v>7</v>
      </c>
      <c r="J10" s="108">
        <v>8</v>
      </c>
      <c r="K10" s="108">
        <v>9</v>
      </c>
      <c r="L10" s="108">
        <v>10</v>
      </c>
      <c r="M10" s="108">
        <v>11</v>
      </c>
      <c r="N10" s="108">
        <v>12</v>
      </c>
      <c r="O10" s="108">
        <v>13</v>
      </c>
      <c r="P10" s="108">
        <v>14</v>
      </c>
      <c r="Q10" s="108">
        <v>15</v>
      </c>
      <c r="R10" s="108">
        <v>16</v>
      </c>
      <c r="S10" s="108">
        <v>17</v>
      </c>
      <c r="T10" s="108">
        <v>18</v>
      </c>
      <c r="U10" s="108">
        <v>19</v>
      </c>
      <c r="V10" s="108">
        <v>20</v>
      </c>
      <c r="W10" s="108">
        <v>21</v>
      </c>
      <c r="X10" s="108">
        <v>22</v>
      </c>
      <c r="Y10" s="108">
        <v>23</v>
      </c>
      <c r="Z10" s="109" t="s">
        <v>260</v>
      </c>
      <c r="AA10" s="614"/>
    </row>
    <row r="11" spans="1:27" ht="7.5" customHeight="1">
      <c r="A11" s="110"/>
      <c r="B11" s="130"/>
      <c r="C11" s="123"/>
      <c r="D11" s="123"/>
      <c r="E11" s="123"/>
      <c r="F11" s="123"/>
      <c r="G11" s="123"/>
      <c r="H11" s="123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22"/>
      <c r="W11" s="122"/>
      <c r="X11" s="122"/>
      <c r="Y11" s="122"/>
      <c r="Z11" s="112"/>
      <c r="AA11" s="614"/>
    </row>
    <row r="12" spans="1:27" ht="7.5" customHeight="1">
      <c r="A12" s="110"/>
      <c r="B12" s="38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2"/>
      <c r="AA12" s="614"/>
    </row>
    <row r="13" spans="1:27" ht="7.5" customHeight="1">
      <c r="A13" s="110"/>
      <c r="B13" s="128"/>
      <c r="C13" s="127"/>
      <c r="D13" s="127"/>
      <c r="E13" s="127"/>
      <c r="F13" s="120"/>
      <c r="G13" s="120"/>
      <c r="H13" s="120"/>
      <c r="I13" s="120"/>
      <c r="J13" s="120"/>
      <c r="K13" s="120"/>
      <c r="L13" s="120"/>
      <c r="M13" s="120"/>
      <c r="N13" s="120"/>
      <c r="O13" s="113"/>
      <c r="P13" s="113"/>
      <c r="Q13" s="113"/>
      <c r="R13" s="113"/>
      <c r="S13" s="113"/>
      <c r="T13" s="113"/>
      <c r="U13" s="113"/>
      <c r="V13" s="113"/>
      <c r="W13" s="127"/>
      <c r="X13" s="127"/>
      <c r="Y13" s="127"/>
      <c r="Z13" s="112"/>
      <c r="AA13" s="614"/>
    </row>
    <row r="14" spans="1:27" ht="7.5" customHeight="1" thickBot="1">
      <c r="A14" s="114"/>
      <c r="B14" s="129"/>
      <c r="C14" s="119"/>
      <c r="D14" s="119"/>
      <c r="E14" s="119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5"/>
      <c r="AA14" s="614"/>
    </row>
    <row r="15" spans="1:27" ht="12" customHeight="1">
      <c r="A15" s="106">
        <v>39702</v>
      </c>
      <c r="B15" s="107">
        <v>0</v>
      </c>
      <c r="C15" s="108">
        <v>1</v>
      </c>
      <c r="D15" s="108">
        <v>2</v>
      </c>
      <c r="E15" s="108">
        <v>3</v>
      </c>
      <c r="F15" s="108">
        <v>4</v>
      </c>
      <c r="G15" s="108">
        <v>5</v>
      </c>
      <c r="H15" s="108">
        <v>6</v>
      </c>
      <c r="I15" s="108">
        <v>7</v>
      </c>
      <c r="J15" s="108">
        <v>8</v>
      </c>
      <c r="K15" s="108">
        <v>9</v>
      </c>
      <c r="L15" s="108">
        <v>10</v>
      </c>
      <c r="M15" s="108">
        <v>11</v>
      </c>
      <c r="N15" s="108">
        <v>12</v>
      </c>
      <c r="O15" s="108">
        <v>13</v>
      </c>
      <c r="P15" s="108">
        <v>14</v>
      </c>
      <c r="Q15" s="108">
        <v>15</v>
      </c>
      <c r="R15" s="108">
        <v>16</v>
      </c>
      <c r="S15" s="108">
        <v>17</v>
      </c>
      <c r="T15" s="108">
        <v>18</v>
      </c>
      <c r="U15" s="108">
        <v>19</v>
      </c>
      <c r="V15" s="108">
        <v>20</v>
      </c>
      <c r="W15" s="108">
        <v>21</v>
      </c>
      <c r="X15" s="108">
        <v>22</v>
      </c>
      <c r="Y15" s="108">
        <v>23</v>
      </c>
      <c r="Z15" s="109" t="s">
        <v>260</v>
      </c>
      <c r="AA15" s="614"/>
    </row>
    <row r="16" spans="1:27" ht="7.5" customHeight="1">
      <c r="A16" s="110"/>
      <c r="B16" s="121"/>
      <c r="C16" s="122"/>
      <c r="D16" s="122"/>
      <c r="E16" s="122"/>
      <c r="F16" s="122"/>
      <c r="G16" s="122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2"/>
      <c r="AA16" s="614"/>
    </row>
    <row r="17" spans="1:27" ht="7.5" customHeight="1">
      <c r="A17" s="110"/>
      <c r="B17" s="38"/>
      <c r="C17" s="111"/>
      <c r="D17" s="111"/>
      <c r="E17" s="111"/>
      <c r="F17" s="111"/>
      <c r="G17" s="111"/>
      <c r="H17" s="111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11"/>
      <c r="V17" s="111"/>
      <c r="W17" s="111"/>
      <c r="X17" s="111"/>
      <c r="Y17" s="111"/>
      <c r="Z17" s="112"/>
      <c r="AA17" s="614"/>
    </row>
    <row r="18" spans="1:27" ht="7.5" customHeight="1">
      <c r="A18" s="110"/>
      <c r="B18" s="128"/>
      <c r="C18" s="127"/>
      <c r="D18" s="127"/>
      <c r="E18" s="127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2"/>
      <c r="AA18" s="614"/>
    </row>
    <row r="19" spans="1:27" ht="7.5" customHeight="1" thickBot="1">
      <c r="A19" s="114"/>
      <c r="B19" s="75"/>
      <c r="C19" s="118"/>
      <c r="D19" s="118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5"/>
      <c r="AA19" s="614"/>
    </row>
    <row r="20" spans="1:27" ht="12" customHeight="1">
      <c r="A20" s="106">
        <v>39703</v>
      </c>
      <c r="B20" s="107">
        <v>0</v>
      </c>
      <c r="C20" s="108">
        <v>1</v>
      </c>
      <c r="D20" s="108">
        <v>2</v>
      </c>
      <c r="E20" s="108">
        <v>3</v>
      </c>
      <c r="F20" s="108">
        <v>4</v>
      </c>
      <c r="G20" s="108">
        <v>5</v>
      </c>
      <c r="H20" s="108">
        <v>6</v>
      </c>
      <c r="I20" s="108">
        <v>7</v>
      </c>
      <c r="J20" s="108">
        <v>8</v>
      </c>
      <c r="K20" s="108">
        <v>9</v>
      </c>
      <c r="L20" s="108">
        <v>10</v>
      </c>
      <c r="M20" s="108">
        <v>11</v>
      </c>
      <c r="N20" s="108">
        <v>12</v>
      </c>
      <c r="O20" s="108">
        <v>13</v>
      </c>
      <c r="P20" s="108">
        <v>14</v>
      </c>
      <c r="Q20" s="108">
        <v>15</v>
      </c>
      <c r="R20" s="108">
        <v>16</v>
      </c>
      <c r="S20" s="108">
        <v>17</v>
      </c>
      <c r="T20" s="108">
        <v>18</v>
      </c>
      <c r="U20" s="108">
        <v>19</v>
      </c>
      <c r="V20" s="108">
        <v>20</v>
      </c>
      <c r="W20" s="108">
        <v>21</v>
      </c>
      <c r="X20" s="108">
        <v>22</v>
      </c>
      <c r="Y20" s="108">
        <v>23</v>
      </c>
      <c r="Z20" s="109" t="s">
        <v>260</v>
      </c>
      <c r="AA20" s="614"/>
    </row>
    <row r="21" spans="1:27" ht="7.5" customHeight="1">
      <c r="A21" s="110"/>
      <c r="B21" s="38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12"/>
      <c r="AA21" s="614"/>
    </row>
    <row r="22" spans="1:27" ht="7.5" customHeight="1">
      <c r="A22" s="110"/>
      <c r="B22" s="38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2"/>
      <c r="AA22" s="614"/>
    </row>
    <row r="23" spans="1:27" ht="7.5" customHeight="1">
      <c r="A23" s="110"/>
      <c r="B23" s="6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2"/>
      <c r="AA23" s="614"/>
    </row>
    <row r="24" spans="1:27" ht="7.5" customHeight="1" thickBot="1">
      <c r="A24" s="114"/>
      <c r="B24" s="75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5"/>
      <c r="AA24" s="614"/>
    </row>
    <row r="25" spans="1:27" ht="12" customHeight="1">
      <c r="A25" s="106">
        <v>39704</v>
      </c>
      <c r="B25" s="107">
        <v>0</v>
      </c>
      <c r="C25" s="108">
        <v>1</v>
      </c>
      <c r="D25" s="108">
        <v>2</v>
      </c>
      <c r="E25" s="108">
        <v>3</v>
      </c>
      <c r="F25" s="108">
        <v>4</v>
      </c>
      <c r="G25" s="108">
        <v>5</v>
      </c>
      <c r="H25" s="108">
        <v>6</v>
      </c>
      <c r="I25" s="108">
        <v>7</v>
      </c>
      <c r="J25" s="108">
        <v>8</v>
      </c>
      <c r="K25" s="108">
        <v>9</v>
      </c>
      <c r="L25" s="108">
        <v>10</v>
      </c>
      <c r="M25" s="108">
        <v>11</v>
      </c>
      <c r="N25" s="108">
        <v>12</v>
      </c>
      <c r="O25" s="108">
        <v>13</v>
      </c>
      <c r="P25" s="108">
        <v>14</v>
      </c>
      <c r="Q25" s="108">
        <v>15</v>
      </c>
      <c r="R25" s="108">
        <v>16</v>
      </c>
      <c r="S25" s="108">
        <v>17</v>
      </c>
      <c r="T25" s="108">
        <v>18</v>
      </c>
      <c r="U25" s="108">
        <v>19</v>
      </c>
      <c r="V25" s="108">
        <v>20</v>
      </c>
      <c r="W25" s="108">
        <v>21</v>
      </c>
      <c r="X25" s="108">
        <v>22</v>
      </c>
      <c r="Y25" s="108">
        <v>23</v>
      </c>
      <c r="Z25" s="109" t="s">
        <v>260</v>
      </c>
      <c r="AA25" s="614"/>
    </row>
    <row r="26" spans="1:27" ht="7.5" customHeight="1">
      <c r="A26" s="110"/>
      <c r="B26" s="38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23"/>
      <c r="W26" s="123"/>
      <c r="X26" s="123"/>
      <c r="Y26" s="123"/>
      <c r="Z26" s="112"/>
      <c r="AA26" s="614"/>
    </row>
    <row r="27" spans="1:27" ht="7.5" customHeight="1">
      <c r="A27" s="110"/>
      <c r="B27" s="38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2"/>
      <c r="AA27" s="614"/>
    </row>
    <row r="28" spans="1:27" ht="7.5" customHeight="1">
      <c r="A28" s="110"/>
      <c r="B28" s="6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2"/>
      <c r="AA28" s="614"/>
    </row>
    <row r="29" spans="1:27" ht="7.5" customHeight="1" thickBot="1">
      <c r="A29" s="114"/>
      <c r="B29" s="75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7"/>
      <c r="Z29" s="115"/>
      <c r="AA29" s="614"/>
    </row>
    <row r="30" spans="1:27" ht="12" customHeight="1">
      <c r="A30" s="106">
        <v>39705</v>
      </c>
      <c r="B30" s="107">
        <v>0</v>
      </c>
      <c r="C30" s="108">
        <v>1</v>
      </c>
      <c r="D30" s="108">
        <v>2</v>
      </c>
      <c r="E30" s="108">
        <v>3</v>
      </c>
      <c r="F30" s="108">
        <v>4</v>
      </c>
      <c r="G30" s="108">
        <v>5</v>
      </c>
      <c r="H30" s="108">
        <v>6</v>
      </c>
      <c r="I30" s="108">
        <v>7</v>
      </c>
      <c r="J30" s="108">
        <v>8</v>
      </c>
      <c r="K30" s="108">
        <v>9</v>
      </c>
      <c r="L30" s="108">
        <v>10</v>
      </c>
      <c r="M30" s="108">
        <v>11</v>
      </c>
      <c r="N30" s="108">
        <v>12</v>
      </c>
      <c r="O30" s="108">
        <v>13</v>
      </c>
      <c r="P30" s="108">
        <v>14</v>
      </c>
      <c r="Q30" s="108">
        <v>15</v>
      </c>
      <c r="R30" s="108">
        <v>16</v>
      </c>
      <c r="S30" s="108">
        <v>17</v>
      </c>
      <c r="T30" s="108">
        <v>18</v>
      </c>
      <c r="U30" s="108">
        <v>19</v>
      </c>
      <c r="V30" s="108">
        <v>20</v>
      </c>
      <c r="W30" s="108">
        <v>21</v>
      </c>
      <c r="X30" s="108">
        <v>22</v>
      </c>
      <c r="Y30" s="108">
        <v>23</v>
      </c>
      <c r="Z30" s="109" t="s">
        <v>260</v>
      </c>
      <c r="AA30" s="614"/>
    </row>
    <row r="31" spans="1:27" ht="7.5" customHeight="1">
      <c r="A31" s="110"/>
      <c r="B31" s="123"/>
      <c r="C31" s="123"/>
      <c r="D31" s="123"/>
      <c r="E31" s="123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23"/>
      <c r="W31" s="123"/>
      <c r="X31" s="123"/>
      <c r="Y31" s="123"/>
      <c r="Z31" s="112"/>
      <c r="AA31" s="614"/>
    </row>
    <row r="32" spans="1:27" ht="7.5" customHeight="1">
      <c r="A32" s="110"/>
      <c r="B32" s="38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2"/>
      <c r="AA32" s="614"/>
    </row>
    <row r="33" spans="1:27" ht="7.5" customHeight="1">
      <c r="A33" s="110"/>
      <c r="B33" s="6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20"/>
      <c r="W33" s="120"/>
      <c r="X33" s="120"/>
      <c r="Y33" s="120"/>
      <c r="Z33" s="112"/>
      <c r="AA33" s="614"/>
    </row>
    <row r="34" spans="1:27" ht="7.5" customHeight="1" thickBot="1">
      <c r="A34" s="114"/>
      <c r="B34" s="116"/>
      <c r="C34" s="117"/>
      <c r="D34" s="117"/>
      <c r="E34" s="117"/>
      <c r="F34" s="119"/>
      <c r="G34" s="117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5"/>
      <c r="AA34" s="614"/>
    </row>
    <row r="35" spans="1:27" ht="12" customHeight="1">
      <c r="A35" s="106">
        <v>39706</v>
      </c>
      <c r="B35" s="107">
        <v>0</v>
      </c>
      <c r="C35" s="108">
        <v>1</v>
      </c>
      <c r="D35" s="108">
        <v>2</v>
      </c>
      <c r="E35" s="108">
        <v>3</v>
      </c>
      <c r="F35" s="108">
        <v>4</v>
      </c>
      <c r="G35" s="108">
        <v>5</v>
      </c>
      <c r="H35" s="108">
        <v>6</v>
      </c>
      <c r="I35" s="108">
        <v>7</v>
      </c>
      <c r="J35" s="108">
        <v>8</v>
      </c>
      <c r="K35" s="108">
        <v>9</v>
      </c>
      <c r="L35" s="108">
        <v>10</v>
      </c>
      <c r="M35" s="108">
        <v>11</v>
      </c>
      <c r="N35" s="108">
        <v>12</v>
      </c>
      <c r="O35" s="108">
        <v>13</v>
      </c>
      <c r="P35" s="108">
        <v>14</v>
      </c>
      <c r="Q35" s="108">
        <v>15</v>
      </c>
      <c r="R35" s="108">
        <v>16</v>
      </c>
      <c r="S35" s="108">
        <v>17</v>
      </c>
      <c r="T35" s="108">
        <v>18</v>
      </c>
      <c r="U35" s="108">
        <v>19</v>
      </c>
      <c r="V35" s="108">
        <v>20</v>
      </c>
      <c r="W35" s="108">
        <v>21</v>
      </c>
      <c r="X35" s="108">
        <v>22</v>
      </c>
      <c r="Y35" s="108">
        <v>23</v>
      </c>
      <c r="Z35" s="109" t="s">
        <v>260</v>
      </c>
      <c r="AA35" s="614"/>
    </row>
    <row r="36" spans="1:27" ht="7.5" customHeight="1">
      <c r="A36" s="110"/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23"/>
      <c r="W36" s="123"/>
      <c r="X36" s="123"/>
      <c r="Y36" s="123"/>
      <c r="Z36" s="112"/>
      <c r="AA36" s="614"/>
    </row>
    <row r="37" spans="1:27" ht="7.5" customHeight="1">
      <c r="A37" s="110"/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2"/>
      <c r="AA37" s="614"/>
    </row>
    <row r="38" spans="1:27" ht="7.5" customHeight="1">
      <c r="A38" s="110"/>
      <c r="B38" s="126"/>
      <c r="C38" s="120"/>
      <c r="D38" s="120"/>
      <c r="E38" s="120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27"/>
      <c r="Y38" s="127"/>
      <c r="Z38" s="112"/>
      <c r="AA38" s="614"/>
    </row>
    <row r="39" spans="1:27" ht="7.5" customHeight="1" thickBot="1">
      <c r="A39" s="114"/>
      <c r="B39" s="75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7"/>
      <c r="X39" s="117"/>
      <c r="Y39" s="117"/>
      <c r="Z39" s="115"/>
      <c r="AA39" s="614"/>
    </row>
    <row r="40" spans="1:27" ht="12" customHeight="1">
      <c r="A40" s="106">
        <v>39707</v>
      </c>
      <c r="B40" s="107">
        <v>0</v>
      </c>
      <c r="C40" s="108">
        <v>1</v>
      </c>
      <c r="D40" s="108">
        <v>2</v>
      </c>
      <c r="E40" s="108">
        <v>3</v>
      </c>
      <c r="F40" s="108">
        <v>4</v>
      </c>
      <c r="G40" s="108">
        <v>5</v>
      </c>
      <c r="H40" s="108">
        <v>6</v>
      </c>
      <c r="I40" s="108">
        <v>7</v>
      </c>
      <c r="J40" s="108">
        <v>8</v>
      </c>
      <c r="K40" s="108">
        <v>9</v>
      </c>
      <c r="L40" s="108">
        <v>10</v>
      </c>
      <c r="M40" s="108">
        <v>11</v>
      </c>
      <c r="N40" s="108">
        <v>12</v>
      </c>
      <c r="O40" s="108">
        <v>13</v>
      </c>
      <c r="P40" s="108">
        <v>14</v>
      </c>
      <c r="Q40" s="108">
        <v>15</v>
      </c>
      <c r="R40" s="108">
        <v>16</v>
      </c>
      <c r="S40" s="108">
        <v>17</v>
      </c>
      <c r="T40" s="108">
        <v>18</v>
      </c>
      <c r="U40" s="108">
        <v>19</v>
      </c>
      <c r="V40" s="108">
        <v>20</v>
      </c>
      <c r="W40" s="108">
        <v>21</v>
      </c>
      <c r="X40" s="108">
        <v>22</v>
      </c>
      <c r="Y40" s="108">
        <v>23</v>
      </c>
      <c r="Z40" s="109" t="s">
        <v>260</v>
      </c>
      <c r="AA40" s="614"/>
    </row>
    <row r="41" spans="1:27" ht="7.5" customHeight="1">
      <c r="A41" s="110"/>
      <c r="B41" s="130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2"/>
      <c r="X41" s="122"/>
      <c r="Y41" s="122"/>
      <c r="Z41" s="112"/>
      <c r="AA41" s="614"/>
    </row>
    <row r="42" spans="1:27" ht="7.5" customHeight="1">
      <c r="A42" s="110"/>
      <c r="B42" s="38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25"/>
      <c r="X42" s="125"/>
      <c r="Y42" s="125"/>
      <c r="Z42" s="112"/>
      <c r="AA42" s="614"/>
    </row>
    <row r="43" spans="1:27" ht="7.5" customHeight="1">
      <c r="A43" s="110"/>
      <c r="B43" s="128"/>
      <c r="C43" s="127"/>
      <c r="D43" s="127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20"/>
      <c r="W43" s="120"/>
      <c r="X43" s="120"/>
      <c r="Y43" s="120"/>
      <c r="Z43" s="112"/>
      <c r="AA43" s="614"/>
    </row>
    <row r="44" spans="1:27" ht="7.5" customHeight="1" thickBot="1">
      <c r="A44" s="114"/>
      <c r="B44" s="116"/>
      <c r="C44" s="117"/>
      <c r="D44" s="118"/>
      <c r="E44" s="118"/>
      <c r="F44" s="118"/>
      <c r="G44" s="117"/>
      <c r="H44" s="117"/>
      <c r="I44" s="117"/>
      <c r="J44" s="119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5"/>
      <c r="AA44" s="614"/>
    </row>
    <row r="45" spans="1:27" ht="12" customHeight="1">
      <c r="A45" s="106">
        <v>39708</v>
      </c>
      <c r="B45" s="107">
        <v>0</v>
      </c>
      <c r="C45" s="108">
        <v>1</v>
      </c>
      <c r="D45" s="108">
        <v>2</v>
      </c>
      <c r="E45" s="108">
        <v>3</v>
      </c>
      <c r="F45" s="108">
        <v>4</v>
      </c>
      <c r="G45" s="108">
        <v>5</v>
      </c>
      <c r="H45" s="108">
        <v>6</v>
      </c>
      <c r="I45" s="108">
        <v>7</v>
      </c>
      <c r="J45" s="108">
        <v>8</v>
      </c>
      <c r="K45" s="108">
        <v>9</v>
      </c>
      <c r="L45" s="108">
        <v>10</v>
      </c>
      <c r="M45" s="108">
        <v>11</v>
      </c>
      <c r="N45" s="108">
        <v>12</v>
      </c>
      <c r="O45" s="108">
        <v>13</v>
      </c>
      <c r="P45" s="108">
        <v>14</v>
      </c>
      <c r="Q45" s="108">
        <v>15</v>
      </c>
      <c r="R45" s="108">
        <v>16</v>
      </c>
      <c r="S45" s="108">
        <v>17</v>
      </c>
      <c r="T45" s="108">
        <v>18</v>
      </c>
      <c r="U45" s="108">
        <v>19</v>
      </c>
      <c r="V45" s="108">
        <v>20</v>
      </c>
      <c r="W45" s="108">
        <v>21</v>
      </c>
      <c r="X45" s="108">
        <v>22</v>
      </c>
      <c r="Y45" s="108">
        <v>23</v>
      </c>
      <c r="Z45" s="109" t="s">
        <v>260</v>
      </c>
      <c r="AA45" s="614"/>
    </row>
    <row r="46" spans="1:27" ht="7.5" customHeight="1">
      <c r="A46" s="110"/>
      <c r="B46" s="121"/>
      <c r="C46" s="122"/>
      <c r="D46" s="122"/>
      <c r="E46" s="122"/>
      <c r="F46" s="122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22"/>
      <c r="Y46" s="122"/>
      <c r="Z46" s="112"/>
      <c r="AA46" s="614"/>
    </row>
    <row r="47" spans="1:27" ht="7.5" customHeight="1">
      <c r="A47" s="110"/>
      <c r="B47" s="124"/>
      <c r="C47" s="125"/>
      <c r="D47" s="125"/>
      <c r="E47" s="125"/>
      <c r="F47" s="125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25"/>
      <c r="Y47" s="125"/>
      <c r="Z47" s="112"/>
      <c r="AA47" s="614"/>
    </row>
    <row r="48" spans="1:27" ht="7.5" customHeight="1">
      <c r="A48" s="110"/>
      <c r="B48" s="126"/>
      <c r="C48" s="120"/>
      <c r="D48" s="120"/>
      <c r="E48" s="120"/>
      <c r="F48" s="120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20"/>
      <c r="Y48" s="120"/>
      <c r="Z48" s="112"/>
      <c r="AA48" s="614"/>
    </row>
    <row r="49" spans="1:27" ht="7.5" customHeight="1" thickBot="1">
      <c r="A49" s="114"/>
      <c r="B49" s="75"/>
      <c r="C49" s="118"/>
      <c r="D49" s="118"/>
      <c r="E49" s="117"/>
      <c r="F49" s="117"/>
      <c r="G49" s="117"/>
      <c r="H49" s="117"/>
      <c r="I49" s="119"/>
      <c r="J49" s="117"/>
      <c r="K49" s="117"/>
      <c r="L49" s="117"/>
      <c r="M49" s="119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5"/>
      <c r="AA49" s="614"/>
    </row>
    <row r="50" spans="1:27" ht="12" customHeight="1">
      <c r="A50" s="106">
        <v>39709</v>
      </c>
      <c r="B50" s="107">
        <v>0</v>
      </c>
      <c r="C50" s="108">
        <v>1</v>
      </c>
      <c r="D50" s="108">
        <v>2</v>
      </c>
      <c r="E50" s="108">
        <v>3</v>
      </c>
      <c r="F50" s="108">
        <v>4</v>
      </c>
      <c r="G50" s="108">
        <v>5</v>
      </c>
      <c r="H50" s="108">
        <v>6</v>
      </c>
      <c r="I50" s="108">
        <v>7</v>
      </c>
      <c r="J50" s="108">
        <v>8</v>
      </c>
      <c r="K50" s="108">
        <v>9</v>
      </c>
      <c r="L50" s="108">
        <v>10</v>
      </c>
      <c r="M50" s="108">
        <v>11</v>
      </c>
      <c r="N50" s="108">
        <v>12</v>
      </c>
      <c r="O50" s="108">
        <v>13</v>
      </c>
      <c r="P50" s="108">
        <v>14</v>
      </c>
      <c r="Q50" s="108">
        <v>15</v>
      </c>
      <c r="R50" s="108">
        <v>16</v>
      </c>
      <c r="S50" s="108">
        <v>17</v>
      </c>
      <c r="T50" s="108">
        <v>18</v>
      </c>
      <c r="U50" s="108">
        <v>19</v>
      </c>
      <c r="V50" s="108">
        <v>20</v>
      </c>
      <c r="W50" s="108">
        <v>21</v>
      </c>
      <c r="X50" s="108">
        <v>22</v>
      </c>
      <c r="Y50" s="108">
        <v>23</v>
      </c>
      <c r="Z50" s="109" t="s">
        <v>260</v>
      </c>
      <c r="AA50" s="614"/>
    </row>
    <row r="51" spans="1:27" ht="7.5" customHeight="1">
      <c r="A51" s="110"/>
      <c r="B51" s="121"/>
      <c r="C51" s="122"/>
      <c r="D51" s="122"/>
      <c r="E51" s="122"/>
      <c r="F51" s="122"/>
      <c r="G51" s="122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2"/>
      <c r="AA51" s="614"/>
    </row>
    <row r="52" spans="1:27" ht="7.5" customHeight="1">
      <c r="A52" s="110"/>
      <c r="B52" s="124"/>
      <c r="C52" s="125"/>
      <c r="D52" s="125"/>
      <c r="E52" s="125"/>
      <c r="F52" s="125"/>
      <c r="G52" s="125"/>
      <c r="H52" s="125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2"/>
      <c r="AA52" s="614"/>
    </row>
    <row r="53" spans="1:27" ht="7.5" customHeight="1">
      <c r="A53" s="110"/>
      <c r="B53" s="126"/>
      <c r="C53" s="120"/>
      <c r="D53" s="120"/>
      <c r="E53" s="120"/>
      <c r="F53" s="120"/>
      <c r="G53" s="120"/>
      <c r="H53" s="120"/>
      <c r="I53" s="120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2"/>
      <c r="AA53" s="614"/>
    </row>
    <row r="54" spans="1:27" ht="7.5" customHeight="1" thickBot="1">
      <c r="A54" s="114"/>
      <c r="B54" s="75"/>
      <c r="C54" s="118"/>
      <c r="D54" s="118"/>
      <c r="E54" s="117"/>
      <c r="F54" s="117"/>
      <c r="G54" s="117"/>
      <c r="H54" s="117"/>
      <c r="I54" s="117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7"/>
      <c r="Y54" s="117"/>
      <c r="Z54" s="115"/>
      <c r="AA54" s="614"/>
    </row>
    <row r="55" spans="1:27" ht="12" customHeight="1">
      <c r="A55" s="106">
        <v>39710</v>
      </c>
      <c r="B55" s="107">
        <v>0</v>
      </c>
      <c r="C55" s="108">
        <v>1</v>
      </c>
      <c r="D55" s="108">
        <v>2</v>
      </c>
      <c r="E55" s="108">
        <v>3</v>
      </c>
      <c r="F55" s="108">
        <v>4</v>
      </c>
      <c r="G55" s="108">
        <v>5</v>
      </c>
      <c r="H55" s="108">
        <v>6</v>
      </c>
      <c r="I55" s="108">
        <v>7</v>
      </c>
      <c r="J55" s="108">
        <v>8</v>
      </c>
      <c r="K55" s="108">
        <v>9</v>
      </c>
      <c r="L55" s="108">
        <v>10</v>
      </c>
      <c r="M55" s="108">
        <v>11</v>
      </c>
      <c r="N55" s="108">
        <v>12</v>
      </c>
      <c r="O55" s="108">
        <v>13</v>
      </c>
      <c r="P55" s="108">
        <v>14</v>
      </c>
      <c r="Q55" s="108">
        <v>15</v>
      </c>
      <c r="R55" s="108">
        <v>16</v>
      </c>
      <c r="S55" s="108">
        <v>17</v>
      </c>
      <c r="T55" s="108">
        <v>18</v>
      </c>
      <c r="U55" s="108">
        <v>19</v>
      </c>
      <c r="V55" s="108">
        <v>20</v>
      </c>
      <c r="W55" s="108">
        <v>21</v>
      </c>
      <c r="X55" s="108">
        <v>22</v>
      </c>
      <c r="Y55" s="108">
        <v>23</v>
      </c>
      <c r="Z55" s="109" t="s">
        <v>260</v>
      </c>
      <c r="AA55" s="614"/>
    </row>
    <row r="56" spans="1:27" ht="7.5" customHeight="1">
      <c r="A56" s="110"/>
      <c r="B56" s="121"/>
      <c r="C56" s="122"/>
      <c r="D56" s="122"/>
      <c r="E56" s="122"/>
      <c r="F56" s="122"/>
      <c r="G56" s="122"/>
      <c r="H56" s="122"/>
      <c r="I56" s="122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2"/>
      <c r="AA56" s="614"/>
    </row>
    <row r="57" spans="1:27" ht="7.5" customHeight="1">
      <c r="A57" s="110"/>
      <c r="B57" s="111"/>
      <c r="C57" s="125"/>
      <c r="D57" s="125"/>
      <c r="E57" s="125"/>
      <c r="F57" s="125"/>
      <c r="G57" s="125"/>
      <c r="H57" s="125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2"/>
      <c r="AA57" s="614"/>
    </row>
    <row r="58" spans="1:27" ht="7.5" customHeight="1">
      <c r="A58" s="110"/>
      <c r="B58" s="126"/>
      <c r="C58" s="120"/>
      <c r="D58" s="120"/>
      <c r="E58" s="120"/>
      <c r="F58" s="120"/>
      <c r="G58" s="120"/>
      <c r="H58" s="120"/>
      <c r="I58" s="120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2"/>
      <c r="AA58" s="614"/>
    </row>
    <row r="59" spans="1:27" ht="7.5" customHeight="1" thickBot="1">
      <c r="A59" s="114"/>
      <c r="B59" s="75"/>
      <c r="C59" s="117"/>
      <c r="D59" s="117"/>
      <c r="E59" s="117"/>
      <c r="F59" s="117"/>
      <c r="G59" s="119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5"/>
      <c r="AA59" s="614"/>
    </row>
    <row r="60" spans="1:27" ht="12" customHeight="1">
      <c r="A60" s="106">
        <v>39711</v>
      </c>
      <c r="B60" s="107">
        <v>0</v>
      </c>
      <c r="C60" s="108">
        <v>1</v>
      </c>
      <c r="D60" s="108">
        <v>2</v>
      </c>
      <c r="E60" s="108">
        <v>3</v>
      </c>
      <c r="F60" s="108">
        <v>4</v>
      </c>
      <c r="G60" s="108">
        <v>5</v>
      </c>
      <c r="H60" s="108">
        <v>6</v>
      </c>
      <c r="I60" s="108">
        <v>7</v>
      </c>
      <c r="J60" s="108">
        <v>8</v>
      </c>
      <c r="K60" s="108">
        <v>9</v>
      </c>
      <c r="L60" s="108">
        <v>10</v>
      </c>
      <c r="M60" s="108">
        <v>11</v>
      </c>
      <c r="N60" s="108">
        <v>12</v>
      </c>
      <c r="O60" s="108">
        <v>13</v>
      </c>
      <c r="P60" s="108">
        <v>14</v>
      </c>
      <c r="Q60" s="108">
        <v>15</v>
      </c>
      <c r="R60" s="108">
        <v>16</v>
      </c>
      <c r="S60" s="108">
        <v>17</v>
      </c>
      <c r="T60" s="108">
        <v>18</v>
      </c>
      <c r="U60" s="108">
        <v>19</v>
      </c>
      <c r="V60" s="108">
        <v>20</v>
      </c>
      <c r="W60" s="108">
        <v>21</v>
      </c>
      <c r="X60" s="108">
        <v>22</v>
      </c>
      <c r="Y60" s="108">
        <v>23</v>
      </c>
      <c r="Z60" s="109" t="s">
        <v>260</v>
      </c>
      <c r="AA60" s="614"/>
    </row>
    <row r="61" spans="1:27" ht="7.5" customHeight="1">
      <c r="A61" s="110"/>
      <c r="B61" s="38"/>
      <c r="C61" s="111"/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2"/>
      <c r="AA61" s="614"/>
    </row>
    <row r="62" spans="1:27" ht="7.5" customHeight="1">
      <c r="A62" s="110"/>
      <c r="B62" s="38"/>
      <c r="C62" s="111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2"/>
      <c r="AA62" s="614"/>
    </row>
    <row r="63" spans="1:27" ht="7.5" customHeight="1">
      <c r="A63" s="110"/>
      <c r="B63" s="63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  <c r="Z63" s="112"/>
      <c r="AA63" s="614"/>
    </row>
    <row r="64" spans="1:27" ht="7.5" customHeight="1" thickBot="1">
      <c r="A64" s="114"/>
      <c r="B64" s="75"/>
      <c r="C64" s="118"/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7"/>
      <c r="Y64" s="117"/>
      <c r="Z64" s="115"/>
      <c r="AA64" s="614"/>
    </row>
    <row r="65" spans="1:27" ht="12" customHeight="1">
      <c r="A65" s="106">
        <v>39712</v>
      </c>
      <c r="B65" s="107">
        <v>0</v>
      </c>
      <c r="C65" s="108">
        <v>1</v>
      </c>
      <c r="D65" s="108">
        <v>2</v>
      </c>
      <c r="E65" s="108">
        <v>3</v>
      </c>
      <c r="F65" s="108">
        <v>4</v>
      </c>
      <c r="G65" s="108">
        <v>5</v>
      </c>
      <c r="H65" s="108">
        <v>6</v>
      </c>
      <c r="I65" s="108">
        <v>7</v>
      </c>
      <c r="J65" s="108">
        <v>8</v>
      </c>
      <c r="K65" s="108">
        <v>9</v>
      </c>
      <c r="L65" s="108">
        <v>10</v>
      </c>
      <c r="M65" s="108">
        <v>11</v>
      </c>
      <c r="N65" s="108">
        <v>12</v>
      </c>
      <c r="O65" s="108">
        <v>13</v>
      </c>
      <c r="P65" s="108">
        <v>14</v>
      </c>
      <c r="Q65" s="108">
        <v>15</v>
      </c>
      <c r="R65" s="108">
        <v>16</v>
      </c>
      <c r="S65" s="108">
        <v>17</v>
      </c>
      <c r="T65" s="108">
        <v>18</v>
      </c>
      <c r="U65" s="108">
        <v>19</v>
      </c>
      <c r="V65" s="108">
        <v>20</v>
      </c>
      <c r="W65" s="108">
        <v>21</v>
      </c>
      <c r="X65" s="108">
        <v>22</v>
      </c>
      <c r="Y65" s="108">
        <v>23</v>
      </c>
      <c r="Z65" s="109" t="s">
        <v>260</v>
      </c>
      <c r="AA65" s="614"/>
    </row>
    <row r="66" spans="1:27" ht="7.5" customHeight="1">
      <c r="A66" s="110"/>
      <c r="B66" s="38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2"/>
      <c r="AA66" s="614"/>
    </row>
    <row r="67" spans="1:27" ht="7.5" customHeight="1">
      <c r="A67" s="110"/>
      <c r="B67" s="38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2"/>
      <c r="AA67" s="614"/>
    </row>
    <row r="68" spans="1:27" ht="7.5" customHeight="1">
      <c r="A68" s="110"/>
      <c r="B68" s="63"/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33"/>
      <c r="X68" s="133"/>
      <c r="Y68" s="133"/>
      <c r="Z68" s="112"/>
      <c r="AA68" s="614"/>
    </row>
    <row r="69" spans="1:27" ht="7.5" customHeight="1" thickBot="1">
      <c r="A69" s="114"/>
      <c r="B69" s="116"/>
      <c r="C69" s="117"/>
      <c r="D69" s="119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5"/>
      <c r="AA69" s="614"/>
    </row>
    <row r="70" spans="1:27" ht="12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2"/>
    </row>
    <row r="71" spans="1:27" ht="12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2"/>
    </row>
    <row r="72" spans="26:27" ht="12" customHeight="1">
      <c r="Z72" s="1"/>
      <c r="AA72" s="615"/>
    </row>
    <row r="73" spans="26:27" ht="12" customHeight="1">
      <c r="Z73" s="1"/>
      <c r="AA73" s="615"/>
    </row>
    <row r="74" spans="26:27" ht="12" customHeight="1">
      <c r="Z74" s="1"/>
      <c r="AA74" s="615"/>
    </row>
    <row r="75" spans="26:27" ht="12" customHeight="1">
      <c r="Z75" s="1"/>
      <c r="AA75" s="615"/>
    </row>
    <row r="76" spans="26:27" ht="12" customHeight="1">
      <c r="Z76" s="1"/>
      <c r="AA76" s="615"/>
    </row>
    <row r="77" spans="26:27" ht="12" customHeight="1">
      <c r="Z77" s="1"/>
      <c r="AA77" s="615"/>
    </row>
  </sheetData>
  <mergeCells count="14">
    <mergeCell ref="AA65:AA69"/>
    <mergeCell ref="AA72:AA77"/>
    <mergeCell ref="AA25:AA29"/>
    <mergeCell ref="AA30:AA34"/>
    <mergeCell ref="AA60:AA64"/>
    <mergeCell ref="AA55:AA59"/>
    <mergeCell ref="AA50:AA54"/>
    <mergeCell ref="AA45:AA49"/>
    <mergeCell ref="AA40:AA44"/>
    <mergeCell ref="AA35:AA39"/>
    <mergeCell ref="AA5:AA9"/>
    <mergeCell ref="AA10:AA14"/>
    <mergeCell ref="AA15:AA19"/>
    <mergeCell ref="AA20:AA24"/>
  </mergeCells>
  <printOptions/>
  <pageMargins left="0.75" right="0.75" top="1" bottom="1" header="0.4921259845" footer="0.492125984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56"/>
  <sheetViews>
    <sheetView workbookViewId="0" topLeftCell="A4">
      <selection activeCell="O62" sqref="O62"/>
    </sheetView>
  </sheetViews>
  <sheetFormatPr defaultColWidth="11.421875" defaultRowHeight="12.75"/>
  <cols>
    <col min="1" max="1" width="12.140625" style="0" customWidth="1"/>
    <col min="2" max="25" width="2.7109375" style="0" customWidth="1"/>
    <col min="26" max="26" width="4.7109375" style="0" customWidth="1"/>
  </cols>
  <sheetData>
    <row r="1" spans="26:27" ht="12" customHeight="1">
      <c r="Z1" s="1"/>
      <c r="AA1" s="2"/>
    </row>
    <row r="2" spans="1:27" ht="12" customHeight="1">
      <c r="A2" s="3" t="s">
        <v>517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Z2" s="1"/>
      <c r="AA2" s="615"/>
    </row>
    <row r="3" spans="1:27" ht="12" customHeight="1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Z3" s="1"/>
      <c r="AA3" s="615"/>
    </row>
    <row r="4" spans="1:27" ht="12" customHeight="1">
      <c r="A4" s="3"/>
      <c r="B4" s="102"/>
      <c r="C4" s="1"/>
      <c r="D4" s="1" t="s">
        <v>513</v>
      </c>
      <c r="E4" s="1"/>
      <c r="F4" s="1"/>
      <c r="G4" s="103"/>
      <c r="H4" s="1"/>
      <c r="I4" s="1" t="s">
        <v>514</v>
      </c>
      <c r="J4" s="1"/>
      <c r="K4" s="1"/>
      <c r="L4" s="104"/>
      <c r="M4" s="1"/>
      <c r="N4" s="1" t="s">
        <v>515</v>
      </c>
      <c r="O4" s="1"/>
      <c r="P4" s="1"/>
      <c r="Q4" s="105"/>
      <c r="R4" s="1"/>
      <c r="S4" s="1" t="s">
        <v>516</v>
      </c>
      <c r="T4" s="1"/>
      <c r="U4" s="1"/>
      <c r="V4" s="1"/>
      <c r="Z4" s="1"/>
      <c r="AA4" s="615"/>
    </row>
    <row r="5" spans="1:27" ht="12" customHeight="1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Z5" s="1"/>
      <c r="AA5" s="615"/>
    </row>
    <row r="6" spans="26:27" ht="7.5" customHeight="1" thickBot="1">
      <c r="Z6" s="135"/>
      <c r="AA6" s="615"/>
    </row>
    <row r="7" spans="1:27" ht="12" customHeight="1">
      <c r="A7" s="106">
        <v>39713</v>
      </c>
      <c r="B7" s="107">
        <v>0</v>
      </c>
      <c r="C7" s="108">
        <v>1</v>
      </c>
      <c r="D7" s="108">
        <v>2</v>
      </c>
      <c r="E7" s="108">
        <v>3</v>
      </c>
      <c r="F7" s="108">
        <v>4</v>
      </c>
      <c r="G7" s="108">
        <v>5</v>
      </c>
      <c r="H7" s="108">
        <v>6</v>
      </c>
      <c r="I7" s="108">
        <v>7</v>
      </c>
      <c r="J7" s="108">
        <v>8</v>
      </c>
      <c r="K7" s="108">
        <v>9</v>
      </c>
      <c r="L7" s="108">
        <v>10</v>
      </c>
      <c r="M7" s="108">
        <v>11</v>
      </c>
      <c r="N7" s="108">
        <v>12</v>
      </c>
      <c r="O7" s="108">
        <v>13</v>
      </c>
      <c r="P7" s="108">
        <v>14</v>
      </c>
      <c r="Q7" s="108">
        <v>15</v>
      </c>
      <c r="R7" s="108">
        <v>16</v>
      </c>
      <c r="S7" s="108">
        <v>17</v>
      </c>
      <c r="T7" s="108">
        <v>18</v>
      </c>
      <c r="U7" s="108">
        <v>19</v>
      </c>
      <c r="V7" s="108">
        <v>20</v>
      </c>
      <c r="W7" s="108">
        <v>21</v>
      </c>
      <c r="X7" s="108">
        <v>22</v>
      </c>
      <c r="Y7" s="108">
        <v>23</v>
      </c>
      <c r="Z7" s="112" t="s">
        <v>260</v>
      </c>
      <c r="AA7" s="614"/>
    </row>
    <row r="8" spans="1:27" ht="7.5" customHeight="1">
      <c r="A8" s="110"/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2"/>
      <c r="AA8" s="614"/>
    </row>
    <row r="9" spans="1:27" ht="7.5" customHeight="1">
      <c r="A9" s="110"/>
      <c r="B9" s="38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2"/>
      <c r="AA9" s="614"/>
    </row>
    <row r="10" spans="1:27" ht="7.5" customHeight="1">
      <c r="A10" s="110"/>
      <c r="B10" s="134"/>
      <c r="C10" s="133"/>
      <c r="D10" s="133"/>
      <c r="E10" s="13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2"/>
      <c r="AA10" s="614"/>
    </row>
    <row r="11" spans="1:27" ht="7.5" customHeight="1" thickBot="1">
      <c r="A11" s="114"/>
      <c r="B11" s="75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5"/>
      <c r="AA11" s="614"/>
    </row>
    <row r="12" spans="1:27" ht="12" customHeight="1">
      <c r="A12" s="106">
        <v>39714</v>
      </c>
      <c r="B12" s="107">
        <v>0</v>
      </c>
      <c r="C12" s="108">
        <v>1</v>
      </c>
      <c r="D12" s="108">
        <v>2</v>
      </c>
      <c r="E12" s="108">
        <v>3</v>
      </c>
      <c r="F12" s="108">
        <v>4</v>
      </c>
      <c r="G12" s="108">
        <v>5</v>
      </c>
      <c r="H12" s="108">
        <v>6</v>
      </c>
      <c r="I12" s="108">
        <v>7</v>
      </c>
      <c r="J12" s="108">
        <v>8</v>
      </c>
      <c r="K12" s="108">
        <v>9</v>
      </c>
      <c r="L12" s="108">
        <v>10</v>
      </c>
      <c r="M12" s="108">
        <v>11</v>
      </c>
      <c r="N12" s="108">
        <v>12</v>
      </c>
      <c r="O12" s="108">
        <v>13</v>
      </c>
      <c r="P12" s="108">
        <v>14</v>
      </c>
      <c r="Q12" s="108">
        <v>15</v>
      </c>
      <c r="R12" s="108">
        <v>16</v>
      </c>
      <c r="S12" s="108">
        <v>17</v>
      </c>
      <c r="T12" s="108">
        <v>18</v>
      </c>
      <c r="U12" s="108">
        <v>19</v>
      </c>
      <c r="V12" s="108">
        <v>20</v>
      </c>
      <c r="W12" s="108">
        <v>21</v>
      </c>
      <c r="X12" s="108">
        <v>22</v>
      </c>
      <c r="Y12" s="108">
        <v>23</v>
      </c>
      <c r="Z12" s="109" t="s">
        <v>260</v>
      </c>
      <c r="AA12" s="614"/>
    </row>
    <row r="13" spans="1:27" ht="7.5" customHeight="1">
      <c r="A13" s="110"/>
      <c r="B13" s="121"/>
      <c r="C13" s="122"/>
      <c r="D13" s="122"/>
      <c r="E13" s="122"/>
      <c r="F13" s="122"/>
      <c r="G13" s="122"/>
      <c r="H13" s="122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2"/>
      <c r="AA13" s="614"/>
    </row>
    <row r="14" spans="1:27" ht="7.5" customHeight="1">
      <c r="A14" s="110"/>
      <c r="B14" s="38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2"/>
      <c r="AA14" s="614"/>
    </row>
    <row r="15" spans="1:27" ht="7.5" customHeight="1">
      <c r="A15" s="110"/>
      <c r="B15" s="6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2"/>
      <c r="AA15" s="614"/>
    </row>
    <row r="16" spans="1:27" ht="7.5" customHeight="1" thickBot="1">
      <c r="A16" s="114"/>
      <c r="B16" s="75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5"/>
      <c r="AA16" s="614"/>
    </row>
    <row r="17" spans="1:27" ht="12" customHeight="1">
      <c r="A17" s="106">
        <v>39715</v>
      </c>
      <c r="B17" s="107">
        <v>0</v>
      </c>
      <c r="C17" s="108">
        <v>1</v>
      </c>
      <c r="D17" s="108">
        <v>2</v>
      </c>
      <c r="E17" s="108">
        <v>3</v>
      </c>
      <c r="F17" s="108">
        <v>4</v>
      </c>
      <c r="G17" s="108">
        <v>5</v>
      </c>
      <c r="H17" s="108">
        <v>6</v>
      </c>
      <c r="I17" s="108">
        <v>7</v>
      </c>
      <c r="J17" s="108">
        <v>8</v>
      </c>
      <c r="K17" s="108">
        <v>9</v>
      </c>
      <c r="L17" s="108">
        <v>10</v>
      </c>
      <c r="M17" s="108">
        <v>11</v>
      </c>
      <c r="N17" s="108">
        <v>12</v>
      </c>
      <c r="O17" s="108">
        <v>13</v>
      </c>
      <c r="P17" s="108">
        <v>14</v>
      </c>
      <c r="Q17" s="108">
        <v>15</v>
      </c>
      <c r="R17" s="108">
        <v>16</v>
      </c>
      <c r="S17" s="108">
        <v>17</v>
      </c>
      <c r="T17" s="108">
        <v>18</v>
      </c>
      <c r="U17" s="108">
        <v>19</v>
      </c>
      <c r="V17" s="108">
        <v>20</v>
      </c>
      <c r="W17" s="108">
        <v>21</v>
      </c>
      <c r="X17" s="108">
        <v>22</v>
      </c>
      <c r="Y17" s="108">
        <v>23</v>
      </c>
      <c r="Z17" s="109" t="s">
        <v>260</v>
      </c>
      <c r="AA17" s="614"/>
    </row>
    <row r="18" spans="1:27" ht="7.5" customHeight="1">
      <c r="A18" s="110"/>
      <c r="B18" s="38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22"/>
      <c r="W18" s="122"/>
      <c r="X18" s="122"/>
      <c r="Y18" s="122"/>
      <c r="Z18" s="112"/>
      <c r="AA18" s="614"/>
    </row>
    <row r="19" spans="1:27" ht="7.5" customHeight="1">
      <c r="A19" s="110"/>
      <c r="B19" s="38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25"/>
      <c r="T19" s="125"/>
      <c r="U19" s="125"/>
      <c r="V19" s="125"/>
      <c r="W19" s="125"/>
      <c r="X19" s="125"/>
      <c r="Y19" s="125"/>
      <c r="Z19" s="112"/>
      <c r="AA19" s="614"/>
    </row>
    <row r="20" spans="1:27" ht="7.5" customHeight="1">
      <c r="A20" s="110"/>
      <c r="B20" s="6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2"/>
      <c r="AA20" s="614"/>
    </row>
    <row r="21" spans="1:27" ht="7.5" customHeight="1" thickBot="1">
      <c r="A21" s="114"/>
      <c r="B21" s="75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5"/>
      <c r="AA21" s="614"/>
    </row>
    <row r="22" spans="1:27" ht="12" customHeight="1">
      <c r="A22" s="106">
        <v>39716</v>
      </c>
      <c r="B22" s="107">
        <v>0</v>
      </c>
      <c r="C22" s="108">
        <v>1</v>
      </c>
      <c r="D22" s="108">
        <v>2</v>
      </c>
      <c r="E22" s="108">
        <v>3</v>
      </c>
      <c r="F22" s="108">
        <v>4</v>
      </c>
      <c r="G22" s="108">
        <v>5</v>
      </c>
      <c r="H22" s="108">
        <v>6</v>
      </c>
      <c r="I22" s="108">
        <v>7</v>
      </c>
      <c r="J22" s="108">
        <v>8</v>
      </c>
      <c r="K22" s="108">
        <v>9</v>
      </c>
      <c r="L22" s="108">
        <v>10</v>
      </c>
      <c r="M22" s="108">
        <v>11</v>
      </c>
      <c r="N22" s="108">
        <v>12</v>
      </c>
      <c r="O22" s="108">
        <v>13</v>
      </c>
      <c r="P22" s="108">
        <v>14</v>
      </c>
      <c r="Q22" s="108">
        <v>15</v>
      </c>
      <c r="R22" s="108">
        <v>16</v>
      </c>
      <c r="S22" s="108">
        <v>17</v>
      </c>
      <c r="T22" s="108">
        <v>18</v>
      </c>
      <c r="U22" s="108">
        <v>19</v>
      </c>
      <c r="V22" s="108">
        <v>20</v>
      </c>
      <c r="W22" s="108">
        <v>21</v>
      </c>
      <c r="X22" s="108">
        <v>22</v>
      </c>
      <c r="Y22" s="108">
        <v>23</v>
      </c>
      <c r="Z22" s="109" t="s">
        <v>260</v>
      </c>
      <c r="AA22" s="614"/>
    </row>
    <row r="23" spans="1:27" ht="7.5" customHeight="1">
      <c r="A23" s="110"/>
      <c r="B23" s="121"/>
      <c r="C23" s="122"/>
      <c r="D23" s="122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2"/>
      <c r="AA23" s="614"/>
    </row>
    <row r="24" spans="1:27" ht="7.5" customHeight="1">
      <c r="A24" s="110"/>
      <c r="B24" s="125"/>
      <c r="C24" s="125"/>
      <c r="D24" s="125"/>
      <c r="E24" s="125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2"/>
      <c r="AA24" s="614"/>
    </row>
    <row r="25" spans="1:27" ht="7.5" customHeight="1">
      <c r="A25" s="110"/>
      <c r="B25" s="6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2"/>
      <c r="AA25" s="614"/>
    </row>
    <row r="26" spans="1:27" ht="7.5" customHeight="1" thickBot="1">
      <c r="A26" s="114"/>
      <c r="B26" s="75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5"/>
      <c r="AA26" s="614"/>
    </row>
    <row r="27" spans="1:27" ht="12" customHeight="1">
      <c r="A27" s="106">
        <v>39717</v>
      </c>
      <c r="B27" s="107">
        <v>0</v>
      </c>
      <c r="C27" s="108">
        <v>1</v>
      </c>
      <c r="D27" s="108">
        <v>2</v>
      </c>
      <c r="E27" s="108">
        <v>3</v>
      </c>
      <c r="F27" s="108">
        <v>4</v>
      </c>
      <c r="G27" s="108">
        <v>5</v>
      </c>
      <c r="H27" s="108">
        <v>6</v>
      </c>
      <c r="I27" s="108">
        <v>7</v>
      </c>
      <c r="J27" s="108">
        <v>8</v>
      </c>
      <c r="K27" s="108">
        <v>9</v>
      </c>
      <c r="L27" s="108">
        <v>10</v>
      </c>
      <c r="M27" s="108">
        <v>11</v>
      </c>
      <c r="N27" s="108">
        <v>12</v>
      </c>
      <c r="O27" s="108">
        <v>13</v>
      </c>
      <c r="P27" s="108">
        <v>14</v>
      </c>
      <c r="Q27" s="108">
        <v>15</v>
      </c>
      <c r="R27" s="108">
        <v>16</v>
      </c>
      <c r="S27" s="108">
        <v>17</v>
      </c>
      <c r="T27" s="108">
        <v>18</v>
      </c>
      <c r="U27" s="108">
        <v>19</v>
      </c>
      <c r="V27" s="108">
        <v>20</v>
      </c>
      <c r="W27" s="108">
        <v>21</v>
      </c>
      <c r="X27" s="108">
        <v>22</v>
      </c>
      <c r="Y27" s="108">
        <v>23</v>
      </c>
      <c r="Z27" s="109" t="s">
        <v>260</v>
      </c>
      <c r="AA27" s="614"/>
    </row>
    <row r="28" spans="1:27" ht="7.5" customHeight="1">
      <c r="A28" s="110"/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22"/>
      <c r="W28" s="122"/>
      <c r="X28" s="122"/>
      <c r="Y28" s="122"/>
      <c r="Z28" s="112"/>
      <c r="AA28" s="614"/>
    </row>
    <row r="29" spans="1:27" ht="7.5" customHeight="1">
      <c r="A29" s="110"/>
      <c r="B29" s="38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2"/>
      <c r="AA29" s="614"/>
    </row>
    <row r="30" spans="1:27" ht="7.5" customHeight="1">
      <c r="A30" s="110"/>
      <c r="B30" s="6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27"/>
      <c r="X30" s="127"/>
      <c r="Y30" s="127"/>
      <c r="Z30" s="112"/>
      <c r="AA30" s="614"/>
    </row>
    <row r="31" spans="1:27" ht="7.5" customHeight="1" thickBot="1">
      <c r="A31" s="114"/>
      <c r="B31" s="75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5"/>
      <c r="AA31" s="614"/>
    </row>
    <row r="32" spans="1:27" ht="12" customHeight="1">
      <c r="A32" s="106">
        <v>39718</v>
      </c>
      <c r="B32" s="107">
        <v>0</v>
      </c>
      <c r="C32" s="108">
        <v>1</v>
      </c>
      <c r="D32" s="108">
        <v>2</v>
      </c>
      <c r="E32" s="108">
        <v>3</v>
      </c>
      <c r="F32" s="108">
        <v>4</v>
      </c>
      <c r="G32" s="108">
        <v>5</v>
      </c>
      <c r="H32" s="108">
        <v>6</v>
      </c>
      <c r="I32" s="108">
        <v>7</v>
      </c>
      <c r="J32" s="108">
        <v>8</v>
      </c>
      <c r="K32" s="108">
        <v>9</v>
      </c>
      <c r="L32" s="108">
        <v>10</v>
      </c>
      <c r="M32" s="108">
        <v>11</v>
      </c>
      <c r="N32" s="108">
        <v>12</v>
      </c>
      <c r="O32" s="108">
        <v>13</v>
      </c>
      <c r="P32" s="108">
        <v>14</v>
      </c>
      <c r="Q32" s="108">
        <v>15</v>
      </c>
      <c r="R32" s="108">
        <v>16</v>
      </c>
      <c r="S32" s="108">
        <v>17</v>
      </c>
      <c r="T32" s="108">
        <v>18</v>
      </c>
      <c r="U32" s="108">
        <v>19</v>
      </c>
      <c r="V32" s="108">
        <v>20</v>
      </c>
      <c r="W32" s="108">
        <v>21</v>
      </c>
      <c r="X32" s="108">
        <v>22</v>
      </c>
      <c r="Y32" s="108">
        <v>23</v>
      </c>
      <c r="Z32" s="109" t="s">
        <v>260</v>
      </c>
      <c r="AA32" s="614"/>
    </row>
    <row r="33" spans="1:27" ht="7.5" customHeight="1">
      <c r="A33" s="110"/>
      <c r="B33" s="121"/>
      <c r="C33" s="122"/>
      <c r="D33" s="122"/>
      <c r="E33" s="122"/>
      <c r="F33" s="122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2"/>
      <c r="AA33" s="614"/>
    </row>
    <row r="34" spans="1:27" ht="7.5" customHeight="1">
      <c r="A34" s="110"/>
      <c r="B34" s="38"/>
      <c r="C34" s="111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11"/>
      <c r="R34" s="111"/>
      <c r="S34" s="111"/>
      <c r="T34" s="111"/>
      <c r="U34" s="111"/>
      <c r="V34" s="111"/>
      <c r="W34" s="111"/>
      <c r="X34" s="111"/>
      <c r="Y34" s="111"/>
      <c r="Z34" s="112"/>
      <c r="AA34" s="614"/>
    </row>
    <row r="35" spans="1:27" ht="7.5" customHeight="1">
      <c r="A35" s="110"/>
      <c r="B35" s="128"/>
      <c r="C35" s="127"/>
      <c r="D35" s="127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13"/>
      <c r="S35" s="113"/>
      <c r="T35" s="113"/>
      <c r="U35" s="113"/>
      <c r="V35" s="113"/>
      <c r="W35" s="127"/>
      <c r="X35" s="127"/>
      <c r="Y35" s="127"/>
      <c r="Z35" s="112"/>
      <c r="AA35" s="614"/>
    </row>
    <row r="36" spans="1:27" ht="7.5" customHeight="1" thickBot="1">
      <c r="A36" s="114"/>
      <c r="B36" s="75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5"/>
      <c r="AA36" s="614"/>
    </row>
    <row r="37" spans="1:27" ht="12" customHeight="1">
      <c r="A37" s="106">
        <v>39719</v>
      </c>
      <c r="B37" s="107">
        <v>0</v>
      </c>
      <c r="C37" s="108">
        <v>1</v>
      </c>
      <c r="D37" s="108">
        <v>2</v>
      </c>
      <c r="E37" s="108">
        <v>3</v>
      </c>
      <c r="F37" s="108">
        <v>4</v>
      </c>
      <c r="G37" s="108">
        <v>5</v>
      </c>
      <c r="H37" s="108">
        <v>6</v>
      </c>
      <c r="I37" s="108">
        <v>7</v>
      </c>
      <c r="J37" s="108">
        <v>8</v>
      </c>
      <c r="K37" s="108">
        <v>9</v>
      </c>
      <c r="L37" s="108">
        <v>10</v>
      </c>
      <c r="M37" s="108">
        <v>11</v>
      </c>
      <c r="N37" s="108">
        <v>12</v>
      </c>
      <c r="O37" s="108">
        <v>13</v>
      </c>
      <c r="P37" s="108">
        <v>14</v>
      </c>
      <c r="Q37" s="108">
        <v>15</v>
      </c>
      <c r="R37" s="108">
        <v>16</v>
      </c>
      <c r="S37" s="108">
        <v>17</v>
      </c>
      <c r="T37" s="108">
        <v>18</v>
      </c>
      <c r="U37" s="108">
        <v>19</v>
      </c>
      <c r="V37" s="108">
        <v>20</v>
      </c>
      <c r="W37" s="108">
        <v>21</v>
      </c>
      <c r="X37" s="108">
        <v>22</v>
      </c>
      <c r="Y37" s="108">
        <v>23</v>
      </c>
      <c r="Z37" s="109" t="s">
        <v>260</v>
      </c>
      <c r="AA37" s="614"/>
    </row>
    <row r="38" spans="1:27" ht="7.5" customHeight="1">
      <c r="A38" s="110"/>
      <c r="B38" s="38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2"/>
      <c r="AA38" s="614"/>
    </row>
    <row r="39" spans="1:27" ht="7.5" customHeight="1">
      <c r="A39" s="110"/>
      <c r="B39" s="38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2"/>
      <c r="AA39" s="614"/>
    </row>
    <row r="40" spans="1:27" ht="7.5" customHeight="1">
      <c r="A40" s="110"/>
      <c r="B40" s="128"/>
      <c r="C40" s="127"/>
      <c r="D40" s="127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2"/>
      <c r="AA40" s="614"/>
    </row>
    <row r="41" spans="1:27" ht="7.5" customHeight="1" thickBot="1">
      <c r="A41" s="114"/>
      <c r="B41" s="75"/>
      <c r="C41" s="118"/>
      <c r="D41" s="118"/>
      <c r="E41" s="117"/>
      <c r="F41" s="117"/>
      <c r="G41" s="117"/>
      <c r="H41" s="117"/>
      <c r="I41" s="118"/>
      <c r="J41" s="118"/>
      <c r="K41" s="117"/>
      <c r="L41" s="117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5"/>
      <c r="AA41" s="614"/>
    </row>
    <row r="42" spans="1:27" ht="12" customHeight="1">
      <c r="A42" s="106">
        <v>39720</v>
      </c>
      <c r="B42" s="107">
        <v>0</v>
      </c>
      <c r="C42" s="108">
        <v>1</v>
      </c>
      <c r="D42" s="108">
        <v>2</v>
      </c>
      <c r="E42" s="108">
        <v>3</v>
      </c>
      <c r="F42" s="108">
        <v>4</v>
      </c>
      <c r="G42" s="108">
        <v>5</v>
      </c>
      <c r="H42" s="108">
        <v>6</v>
      </c>
      <c r="I42" s="108">
        <v>7</v>
      </c>
      <c r="J42" s="108">
        <v>8</v>
      </c>
      <c r="K42" s="108">
        <v>9</v>
      </c>
      <c r="L42" s="108">
        <v>10</v>
      </c>
      <c r="M42" s="108">
        <v>11</v>
      </c>
      <c r="N42" s="108">
        <v>12</v>
      </c>
      <c r="O42" s="108">
        <v>13</v>
      </c>
      <c r="P42" s="108">
        <v>14</v>
      </c>
      <c r="Q42" s="108">
        <v>15</v>
      </c>
      <c r="R42" s="108">
        <v>16</v>
      </c>
      <c r="S42" s="108">
        <v>17</v>
      </c>
      <c r="T42" s="108">
        <v>18</v>
      </c>
      <c r="U42" s="108">
        <v>19</v>
      </c>
      <c r="V42" s="108">
        <v>20</v>
      </c>
      <c r="W42" s="108">
        <v>21</v>
      </c>
      <c r="X42" s="108">
        <v>22</v>
      </c>
      <c r="Y42" s="108">
        <v>23</v>
      </c>
      <c r="Z42" s="109" t="s">
        <v>260</v>
      </c>
      <c r="AA42" s="614"/>
    </row>
    <row r="43" spans="1:27" ht="7.5" customHeight="1">
      <c r="A43" s="110"/>
      <c r="B43" s="38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2"/>
      <c r="AA43" s="614"/>
    </row>
    <row r="44" spans="1:27" ht="7.5" customHeight="1">
      <c r="A44" s="110"/>
      <c r="B44" s="38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2"/>
      <c r="AA44" s="614"/>
    </row>
    <row r="45" spans="1:27" ht="7.5" customHeight="1">
      <c r="A45" s="110"/>
      <c r="B45" s="6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2"/>
      <c r="AA45" s="614"/>
    </row>
    <row r="46" spans="1:27" ht="7.5" customHeight="1" thickBot="1">
      <c r="A46" s="114"/>
      <c r="B46" s="75"/>
      <c r="C46" s="118"/>
      <c r="D46" s="118"/>
      <c r="E46" s="118"/>
      <c r="F46" s="117"/>
      <c r="G46" s="117"/>
      <c r="H46" s="117"/>
      <c r="I46" s="119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7"/>
      <c r="Y46" s="117"/>
      <c r="Z46" s="115"/>
      <c r="AA46" s="614"/>
    </row>
    <row r="47" spans="1:26" ht="12" customHeight="1">
      <c r="A47" s="106">
        <v>39721</v>
      </c>
      <c r="B47" s="107">
        <v>0</v>
      </c>
      <c r="C47" s="108">
        <v>1</v>
      </c>
      <c r="D47" s="108">
        <v>2</v>
      </c>
      <c r="E47" s="108">
        <v>3</v>
      </c>
      <c r="F47" s="108">
        <v>4</v>
      </c>
      <c r="G47" s="108">
        <v>5</v>
      </c>
      <c r="H47" s="108">
        <v>6</v>
      </c>
      <c r="I47" s="108">
        <v>7</v>
      </c>
      <c r="J47" s="108">
        <v>8</v>
      </c>
      <c r="K47" s="108">
        <v>9</v>
      </c>
      <c r="L47" s="108">
        <v>10</v>
      </c>
      <c r="M47" s="108">
        <v>11</v>
      </c>
      <c r="N47" s="108">
        <v>12</v>
      </c>
      <c r="O47" s="108">
        <v>13</v>
      </c>
      <c r="P47" s="108">
        <v>14</v>
      </c>
      <c r="Q47" s="108">
        <v>15</v>
      </c>
      <c r="R47" s="108">
        <v>16</v>
      </c>
      <c r="S47" s="108">
        <v>17</v>
      </c>
      <c r="T47" s="108">
        <v>18</v>
      </c>
      <c r="U47" s="108">
        <v>19</v>
      </c>
      <c r="V47" s="108">
        <v>20</v>
      </c>
      <c r="W47" s="108">
        <v>21</v>
      </c>
      <c r="X47" s="108">
        <v>22</v>
      </c>
      <c r="Y47" s="108">
        <v>23</v>
      </c>
      <c r="Z47" s="109" t="s">
        <v>260</v>
      </c>
    </row>
    <row r="48" spans="1:26" ht="7.5" customHeight="1">
      <c r="A48" s="110"/>
      <c r="B48" s="38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2"/>
    </row>
    <row r="49" spans="1:26" ht="7.5" customHeight="1">
      <c r="A49" s="110"/>
      <c r="B49" s="38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2"/>
    </row>
    <row r="50" spans="1:26" ht="7.5" customHeight="1">
      <c r="A50" s="110"/>
      <c r="B50" s="6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2"/>
    </row>
    <row r="51" spans="1:26" ht="7.5" customHeight="1" thickBot="1">
      <c r="A51" s="114"/>
      <c r="B51" s="116"/>
      <c r="C51" s="117"/>
      <c r="D51" s="118"/>
      <c r="E51" s="118"/>
      <c r="F51" s="117"/>
      <c r="G51" s="117"/>
      <c r="H51" s="117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5"/>
    </row>
    <row r="52" spans="1:26" ht="12" customHeight="1">
      <c r="A52" s="106">
        <v>39722</v>
      </c>
      <c r="B52" s="131">
        <v>0</v>
      </c>
      <c r="C52" s="132">
        <v>1</v>
      </c>
      <c r="D52" s="132">
        <v>2</v>
      </c>
      <c r="E52" s="132">
        <v>3</v>
      </c>
      <c r="F52" s="132">
        <v>4</v>
      </c>
      <c r="G52" s="132">
        <v>5</v>
      </c>
      <c r="H52" s="132">
        <v>6</v>
      </c>
      <c r="I52" s="132">
        <v>7</v>
      </c>
      <c r="J52" s="132">
        <v>8</v>
      </c>
      <c r="K52" s="132">
        <v>9</v>
      </c>
      <c r="L52" s="132">
        <v>10</v>
      </c>
      <c r="M52" s="132">
        <v>11</v>
      </c>
      <c r="N52" s="132">
        <v>12</v>
      </c>
      <c r="O52" s="132">
        <v>13</v>
      </c>
      <c r="P52" s="132">
        <v>14</v>
      </c>
      <c r="Q52" s="132">
        <v>15</v>
      </c>
      <c r="R52" s="132">
        <v>16</v>
      </c>
      <c r="S52" s="132">
        <v>17</v>
      </c>
      <c r="T52" s="132">
        <v>18</v>
      </c>
      <c r="U52" s="132">
        <v>19</v>
      </c>
      <c r="V52" s="132">
        <v>20</v>
      </c>
      <c r="W52" s="132">
        <v>21</v>
      </c>
      <c r="X52" s="132">
        <v>22</v>
      </c>
      <c r="Y52" s="132">
        <v>23</v>
      </c>
      <c r="Z52" s="109" t="s">
        <v>260</v>
      </c>
    </row>
    <row r="53" spans="1:26" ht="7.5" customHeight="1">
      <c r="A53" s="110"/>
      <c r="B53" s="38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2"/>
    </row>
    <row r="54" spans="1:26" ht="7.5" customHeight="1">
      <c r="A54" s="110"/>
      <c r="B54" s="38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1"/>
      <c r="Z54" s="112"/>
    </row>
    <row r="55" spans="1:26" ht="7.5" customHeight="1">
      <c r="A55" s="110"/>
      <c r="B55" s="6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2"/>
    </row>
    <row r="56" spans="1:26" ht="7.5" customHeight="1" thickBot="1">
      <c r="A56" s="114"/>
      <c r="B56" s="75"/>
      <c r="C56" s="118"/>
      <c r="D56" s="118"/>
      <c r="E56" s="118"/>
      <c r="F56" s="118"/>
      <c r="G56" s="117"/>
      <c r="H56" s="117"/>
      <c r="I56" s="117"/>
      <c r="J56" s="117"/>
      <c r="K56" s="118"/>
      <c r="L56" s="117"/>
      <c r="M56" s="117"/>
      <c r="N56" s="117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5"/>
    </row>
  </sheetData>
  <mergeCells count="9">
    <mergeCell ref="AA42:AA46"/>
    <mergeCell ref="AA37:AA41"/>
    <mergeCell ref="AA32:AA36"/>
    <mergeCell ref="AA27:AA31"/>
    <mergeCell ref="AA2:AA6"/>
    <mergeCell ref="AA22:AA26"/>
    <mergeCell ref="AA17:AA21"/>
    <mergeCell ref="AA12:AA16"/>
    <mergeCell ref="AA7:AA11"/>
  </mergeCells>
  <printOptions/>
  <pageMargins left="0.75" right="0.75" top="1" bottom="1" header="0.4921259845" footer="0.492125984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0"/>
  <sheetViews>
    <sheetView workbookViewId="0" topLeftCell="A2">
      <selection activeCell="J35" sqref="J35:L40"/>
    </sheetView>
  </sheetViews>
  <sheetFormatPr defaultColWidth="11.421875" defaultRowHeight="12.75"/>
  <cols>
    <col min="1" max="1" width="5.421875" style="0" customWidth="1"/>
    <col min="2" max="3" width="6.8515625" style="0" customWidth="1"/>
    <col min="4" max="4" width="7.00390625" style="0" customWidth="1"/>
    <col min="5" max="5" width="9.8515625" style="0" customWidth="1"/>
    <col min="6" max="6" width="7.28125" style="0" customWidth="1"/>
    <col min="7" max="7" width="6.8515625" style="0" customWidth="1"/>
    <col min="8" max="8" width="9.8515625" style="0" customWidth="1"/>
    <col min="9" max="9" width="22.8515625" style="0" bestFit="1" customWidth="1"/>
    <col min="10" max="10" width="10.28125" style="0" customWidth="1"/>
    <col min="11" max="11" width="8.140625" style="0" customWidth="1"/>
    <col min="12" max="12" width="9.8515625" style="0" customWidth="1"/>
    <col min="13" max="13" width="11.8515625" style="0" customWidth="1"/>
    <col min="14" max="14" width="4.28125" style="0" customWidth="1"/>
    <col min="15" max="15" width="4.7109375" style="0" customWidth="1"/>
    <col min="16" max="16" width="4.28125" style="0" customWidth="1"/>
    <col min="17" max="17" width="4.7109375" style="0" customWidth="1"/>
    <col min="18" max="18" width="7.7109375" style="0" customWidth="1"/>
    <col min="19" max="19" width="7.28125" style="0" customWidth="1"/>
    <col min="20" max="20" width="7.140625" style="0" customWidth="1"/>
    <col min="21" max="21" width="7.00390625" style="0" customWidth="1"/>
    <col min="22" max="23" width="7.140625" style="0" customWidth="1"/>
    <col min="24" max="24" width="8.28125" style="0" customWidth="1"/>
  </cols>
  <sheetData>
    <row r="1" spans="1:22" ht="12.75">
      <c r="A1" s="3" t="s">
        <v>621</v>
      </c>
      <c r="B1" s="3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1"/>
      <c r="S1" s="2"/>
      <c r="T1" s="2"/>
      <c r="U1" s="1"/>
      <c r="V1" s="1"/>
    </row>
    <row r="2" spans="1:24" ht="6" customHeight="1" thickBot="1">
      <c r="A2" s="1"/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1"/>
      <c r="U2" s="2"/>
      <c r="V2" s="2"/>
      <c r="W2" s="1"/>
      <c r="X2" s="1"/>
    </row>
    <row r="3" spans="1:24" ht="12.75">
      <c r="A3" s="4" t="s">
        <v>623</v>
      </c>
      <c r="B3" s="334" t="s">
        <v>28</v>
      </c>
      <c r="C3" s="593" t="s">
        <v>624</v>
      </c>
      <c r="D3" s="598"/>
      <c r="E3" s="5" t="s">
        <v>461</v>
      </c>
      <c r="F3" s="599" t="s">
        <v>462</v>
      </c>
      <c r="G3" s="600"/>
      <c r="H3" s="601"/>
      <c r="I3" s="4" t="s">
        <v>36</v>
      </c>
      <c r="J3" s="334" t="s">
        <v>38</v>
      </c>
      <c r="K3" s="593" t="s">
        <v>466</v>
      </c>
      <c r="L3" s="594"/>
      <c r="M3" s="595"/>
      <c r="N3" s="593" t="s">
        <v>464</v>
      </c>
      <c r="O3" s="594"/>
      <c r="P3" s="593" t="s">
        <v>530</v>
      </c>
      <c r="Q3" s="598"/>
      <c r="R3" s="593" t="s">
        <v>619</v>
      </c>
      <c r="S3" s="594"/>
      <c r="T3" s="595"/>
      <c r="U3" s="593" t="s">
        <v>20</v>
      </c>
      <c r="V3" s="594"/>
      <c r="W3" s="595"/>
      <c r="X3" s="4" t="s">
        <v>11</v>
      </c>
    </row>
    <row r="4" spans="1:24" ht="12.75">
      <c r="A4" s="7"/>
      <c r="B4" s="332" t="s">
        <v>690</v>
      </c>
      <c r="C4" s="8"/>
      <c r="D4" s="9"/>
      <c r="E4" s="10"/>
      <c r="F4" s="596" t="s">
        <v>260</v>
      </c>
      <c r="G4" s="597"/>
      <c r="H4" s="244"/>
      <c r="I4" s="7"/>
      <c r="J4" s="566" t="s">
        <v>39</v>
      </c>
      <c r="K4" s="332"/>
      <c r="L4" s="184"/>
      <c r="M4" s="333"/>
      <c r="N4" s="8"/>
      <c r="O4" s="9"/>
      <c r="P4" s="8"/>
      <c r="Q4" s="9"/>
      <c r="R4" s="332"/>
      <c r="S4" s="184"/>
      <c r="T4" s="333"/>
      <c r="U4" s="332"/>
      <c r="V4" s="184"/>
      <c r="W4" s="333"/>
      <c r="X4" s="247" t="s">
        <v>12</v>
      </c>
    </row>
    <row r="5" spans="1:24" ht="13.5" thickBot="1">
      <c r="A5" s="13"/>
      <c r="B5" s="274" t="s">
        <v>214</v>
      </c>
      <c r="C5" s="14" t="s">
        <v>261</v>
      </c>
      <c r="D5" s="15" t="s">
        <v>262</v>
      </c>
      <c r="E5" s="185" t="s">
        <v>305</v>
      </c>
      <c r="F5" s="17" t="s">
        <v>264</v>
      </c>
      <c r="G5" s="17" t="s">
        <v>265</v>
      </c>
      <c r="H5" s="245" t="s">
        <v>266</v>
      </c>
      <c r="I5" s="13" t="s">
        <v>37</v>
      </c>
      <c r="J5" s="274"/>
      <c r="K5" s="14" t="s">
        <v>177</v>
      </c>
      <c r="L5" s="17" t="s">
        <v>179</v>
      </c>
      <c r="M5" s="15" t="s">
        <v>178</v>
      </c>
      <c r="N5" s="185" t="s">
        <v>531</v>
      </c>
      <c r="O5" s="185" t="s">
        <v>532</v>
      </c>
      <c r="P5" s="14" t="s">
        <v>531</v>
      </c>
      <c r="Q5" s="15" t="s">
        <v>532</v>
      </c>
      <c r="R5" s="14" t="s">
        <v>21</v>
      </c>
      <c r="S5" s="17" t="s">
        <v>534</v>
      </c>
      <c r="T5" s="15" t="s">
        <v>535</v>
      </c>
      <c r="U5" s="14" t="s">
        <v>21</v>
      </c>
      <c r="V5" s="17" t="s">
        <v>22</v>
      </c>
      <c r="W5" s="15" t="s">
        <v>23</v>
      </c>
      <c r="X5" s="185" t="s">
        <v>620</v>
      </c>
    </row>
    <row r="6" spans="1:24" ht="6.75" customHeight="1" thickBot="1">
      <c r="A6" s="21"/>
      <c r="B6" s="1"/>
      <c r="C6" s="1"/>
      <c r="D6" s="1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331"/>
      <c r="Q6" s="331"/>
      <c r="R6" s="2"/>
      <c r="S6" s="2"/>
      <c r="T6" s="1"/>
      <c r="U6" s="2"/>
      <c r="V6" s="2"/>
      <c r="W6" s="1"/>
      <c r="X6" s="186"/>
    </row>
    <row r="7" spans="1:24" ht="15.75" customHeight="1">
      <c r="A7" s="217" t="s">
        <v>56</v>
      </c>
      <c r="B7" s="318"/>
      <c r="C7" s="218" t="s">
        <v>527</v>
      </c>
      <c r="D7" s="219" t="s">
        <v>527</v>
      </c>
      <c r="E7" s="220">
        <v>39661</v>
      </c>
      <c r="F7" s="221">
        <v>0.7534722222222222</v>
      </c>
      <c r="G7" s="313">
        <v>0.9305555555555555</v>
      </c>
      <c r="H7" s="230"/>
      <c r="I7" s="222" t="s">
        <v>528</v>
      </c>
      <c r="J7" s="561"/>
      <c r="K7" s="516" t="s">
        <v>677</v>
      </c>
      <c r="L7" s="275" t="s">
        <v>677</v>
      </c>
      <c r="M7" s="276" t="s">
        <v>677</v>
      </c>
      <c r="N7" s="204">
        <v>11</v>
      </c>
      <c r="O7" s="243">
        <v>12</v>
      </c>
      <c r="P7" s="204">
        <v>6</v>
      </c>
      <c r="Q7" s="243">
        <v>7</v>
      </c>
      <c r="R7" s="205"/>
      <c r="S7" s="206"/>
      <c r="T7" s="206"/>
      <c r="U7" s="205"/>
      <c r="V7" s="206"/>
      <c r="W7" s="206"/>
      <c r="X7" s="239"/>
    </row>
    <row r="8" spans="1:24" ht="15.75" customHeight="1">
      <c r="A8" s="166">
        <v>1</v>
      </c>
      <c r="B8" s="319" t="s">
        <v>691</v>
      </c>
      <c r="C8" s="130" t="s">
        <v>527</v>
      </c>
      <c r="D8" s="167" t="s">
        <v>527</v>
      </c>
      <c r="E8" s="168">
        <v>39667</v>
      </c>
      <c r="F8" s="169">
        <v>0.6361111111111112</v>
      </c>
      <c r="G8" s="314">
        <v>0.9270833333333334</v>
      </c>
      <c r="H8" s="229">
        <f>G8-F8</f>
        <v>0.2909722222222222</v>
      </c>
      <c r="I8" s="171" t="s">
        <v>533</v>
      </c>
      <c r="J8" s="562" t="s">
        <v>41</v>
      </c>
      <c r="K8" s="312" t="s">
        <v>689</v>
      </c>
      <c r="L8" s="278" t="s">
        <v>678</v>
      </c>
      <c r="M8" s="279" t="s">
        <v>587</v>
      </c>
      <c r="N8" s="187">
        <v>20</v>
      </c>
      <c r="O8" s="188">
        <v>24</v>
      </c>
      <c r="P8" s="187">
        <v>9</v>
      </c>
      <c r="Q8" s="188">
        <v>9</v>
      </c>
      <c r="R8" s="191">
        <v>0.68125</v>
      </c>
      <c r="S8" s="192">
        <v>17.4</v>
      </c>
      <c r="T8" s="192">
        <v>141.8</v>
      </c>
      <c r="U8" s="191">
        <v>0.9131944444444445</v>
      </c>
      <c r="V8" s="192">
        <v>17</v>
      </c>
      <c r="W8" s="192">
        <v>144</v>
      </c>
      <c r="X8" s="241">
        <f>U8-R8</f>
        <v>0.2319444444444445</v>
      </c>
    </row>
    <row r="9" spans="1:24" ht="15.75" customHeight="1">
      <c r="A9" s="223" t="s">
        <v>63</v>
      </c>
      <c r="B9" s="320"/>
      <c r="C9" s="224" t="s">
        <v>527</v>
      </c>
      <c r="D9" s="225" t="s">
        <v>527</v>
      </c>
      <c r="E9" s="226">
        <v>39672</v>
      </c>
      <c r="F9" s="227">
        <v>0.17708333333333334</v>
      </c>
      <c r="G9" s="315">
        <v>0.30277777777777776</v>
      </c>
      <c r="H9" s="231"/>
      <c r="I9" s="201" t="s">
        <v>536</v>
      </c>
      <c r="J9" s="560"/>
      <c r="K9" s="299" t="s">
        <v>529</v>
      </c>
      <c r="L9" s="300" t="s">
        <v>529</v>
      </c>
      <c r="M9" s="301" t="s">
        <v>529</v>
      </c>
      <c r="N9" s="199"/>
      <c r="O9" s="200"/>
      <c r="P9" s="199"/>
      <c r="Q9" s="200"/>
      <c r="R9" s="201"/>
      <c r="S9" s="202"/>
      <c r="T9" s="203"/>
      <c r="U9" s="201"/>
      <c r="V9" s="202"/>
      <c r="W9" s="203"/>
      <c r="X9" s="240"/>
    </row>
    <row r="10" spans="1:24" ht="15.75" customHeight="1">
      <c r="A10" s="166">
        <v>2</v>
      </c>
      <c r="B10" s="319" t="s">
        <v>692</v>
      </c>
      <c r="C10" s="130" t="s">
        <v>527</v>
      </c>
      <c r="D10" s="167" t="s">
        <v>527</v>
      </c>
      <c r="E10" s="168">
        <v>39676</v>
      </c>
      <c r="F10" s="169">
        <v>0.8229166666666666</v>
      </c>
      <c r="G10" s="314">
        <v>0.17708333333333334</v>
      </c>
      <c r="H10" s="229">
        <f>G10-F10+1</f>
        <v>0.35416666666666674</v>
      </c>
      <c r="I10" s="171" t="s">
        <v>537</v>
      </c>
      <c r="J10" s="562" t="s">
        <v>42</v>
      </c>
      <c r="K10" s="277" t="s">
        <v>176</v>
      </c>
      <c r="L10" s="308" t="s">
        <v>180</v>
      </c>
      <c r="M10" s="279" t="s">
        <v>181</v>
      </c>
      <c r="N10" s="187">
        <v>28</v>
      </c>
      <c r="O10" s="188">
        <v>34</v>
      </c>
      <c r="P10" s="187">
        <v>9</v>
      </c>
      <c r="Q10" s="188">
        <v>10</v>
      </c>
      <c r="R10" s="191">
        <v>0.84375</v>
      </c>
      <c r="S10" s="192">
        <v>15.42</v>
      </c>
      <c r="T10" s="192">
        <v>144.42</v>
      </c>
      <c r="U10" s="191">
        <v>0.14722222222222223</v>
      </c>
      <c r="V10" s="192">
        <v>14</v>
      </c>
      <c r="W10" s="192">
        <v>141</v>
      </c>
      <c r="X10" s="241">
        <f>U10-R10+1</f>
        <v>0.30347222222222225</v>
      </c>
    </row>
    <row r="11" spans="1:24" ht="15.75" customHeight="1">
      <c r="A11" s="166">
        <f>A10+1</f>
        <v>3</v>
      </c>
      <c r="B11" s="319" t="s">
        <v>693</v>
      </c>
      <c r="C11" s="130" t="s">
        <v>527</v>
      </c>
      <c r="D11" s="167" t="s">
        <v>527</v>
      </c>
      <c r="E11" s="168">
        <v>39677</v>
      </c>
      <c r="F11" s="169">
        <v>0.6993055555555556</v>
      </c>
      <c r="G11" s="314">
        <v>0.9729166666666668</v>
      </c>
      <c r="H11" s="229">
        <f>G11-F11</f>
        <v>0.27361111111111114</v>
      </c>
      <c r="I11" s="171" t="s">
        <v>538</v>
      </c>
      <c r="J11" s="562" t="s">
        <v>43</v>
      </c>
      <c r="K11" s="277" t="s">
        <v>176</v>
      </c>
      <c r="L11" s="308" t="s">
        <v>180</v>
      </c>
      <c r="M11" s="279" t="s">
        <v>181</v>
      </c>
      <c r="N11" s="187">
        <v>9</v>
      </c>
      <c r="O11" s="188">
        <v>10</v>
      </c>
      <c r="P11" s="187">
        <v>3</v>
      </c>
      <c r="Q11" s="188">
        <v>3</v>
      </c>
      <c r="R11" s="191">
        <v>0.8777777777777778</v>
      </c>
      <c r="S11" s="195">
        <v>16.07</v>
      </c>
      <c r="T11" s="195">
        <v>138.58</v>
      </c>
      <c r="U11" s="191">
        <v>0.9819444444444444</v>
      </c>
      <c r="V11" s="195">
        <v>16.13</v>
      </c>
      <c r="W11" s="195">
        <v>134.04</v>
      </c>
      <c r="X11" s="241">
        <f aca="true" t="shared" si="0" ref="X11:X32">U11-R11</f>
        <v>0.10416666666666663</v>
      </c>
    </row>
    <row r="12" spans="1:24" ht="15.75" customHeight="1">
      <c r="A12" s="166">
        <f aca="true" t="shared" si="1" ref="A12:A26">A11+1</f>
        <v>4</v>
      </c>
      <c r="B12" s="319" t="s">
        <v>694</v>
      </c>
      <c r="C12" s="130" t="s">
        <v>527</v>
      </c>
      <c r="D12" s="167" t="s">
        <v>527</v>
      </c>
      <c r="E12" s="168">
        <v>39678</v>
      </c>
      <c r="F12" s="169">
        <v>0.7527777777777778</v>
      </c>
      <c r="G12" s="314">
        <v>0.1423611111111111</v>
      </c>
      <c r="H12" s="229">
        <f>G12-F12+1</f>
        <v>0.3895833333333334</v>
      </c>
      <c r="I12" s="171" t="s">
        <v>540</v>
      </c>
      <c r="J12" s="562" t="s">
        <v>40</v>
      </c>
      <c r="K12" s="277" t="s">
        <v>176</v>
      </c>
      <c r="L12" s="308" t="s">
        <v>180</v>
      </c>
      <c r="M12" s="279" t="s">
        <v>181</v>
      </c>
      <c r="N12" s="187">
        <v>23</v>
      </c>
      <c r="O12" s="188">
        <v>28</v>
      </c>
      <c r="P12" s="187">
        <v>12</v>
      </c>
      <c r="Q12" s="188">
        <v>12</v>
      </c>
      <c r="R12" s="198">
        <v>0.8743055555555556</v>
      </c>
      <c r="S12" s="197">
        <v>15.8</v>
      </c>
      <c r="T12" s="197">
        <v>128.75</v>
      </c>
      <c r="U12" s="198">
        <v>0.011805555555555555</v>
      </c>
      <c r="V12" s="197">
        <v>18.09</v>
      </c>
      <c r="W12" s="197">
        <v>130</v>
      </c>
      <c r="X12" s="241">
        <f aca="true" t="shared" si="2" ref="X12:X18">U12-R12+1</f>
        <v>0.13749999999999996</v>
      </c>
    </row>
    <row r="13" spans="1:24" ht="15.75" customHeight="1">
      <c r="A13" s="166">
        <f t="shared" si="1"/>
        <v>5</v>
      </c>
      <c r="B13" s="319" t="s">
        <v>695</v>
      </c>
      <c r="C13" s="130" t="s">
        <v>527</v>
      </c>
      <c r="D13" s="167" t="s">
        <v>527</v>
      </c>
      <c r="E13" s="168">
        <v>39684</v>
      </c>
      <c r="F13" s="169">
        <v>0.7687499999999999</v>
      </c>
      <c r="G13" s="314">
        <v>0.1423611111111111</v>
      </c>
      <c r="H13" s="229">
        <f aca="true" t="shared" si="3" ref="H13:H19">G13-F13+1</f>
        <v>0.3736111111111111</v>
      </c>
      <c r="I13" s="171" t="s">
        <v>533</v>
      </c>
      <c r="J13" s="562" t="s">
        <v>41</v>
      </c>
      <c r="K13" s="277" t="s">
        <v>680</v>
      </c>
      <c r="L13" s="308" t="s">
        <v>153</v>
      </c>
      <c r="M13" s="279" t="s">
        <v>151</v>
      </c>
      <c r="N13" s="187">
        <v>24</v>
      </c>
      <c r="O13" s="188">
        <v>24</v>
      </c>
      <c r="P13" s="187">
        <v>14</v>
      </c>
      <c r="Q13" s="188">
        <v>15</v>
      </c>
      <c r="R13" s="191">
        <v>0.8312499999999999</v>
      </c>
      <c r="S13" s="192">
        <v>20.01</v>
      </c>
      <c r="T13" s="192">
        <v>144.04</v>
      </c>
      <c r="U13" s="191">
        <v>0.10555555555555556</v>
      </c>
      <c r="V13" s="192">
        <v>18.47</v>
      </c>
      <c r="W13" s="192">
        <v>145.41</v>
      </c>
      <c r="X13" s="241">
        <f t="shared" si="2"/>
        <v>0.2743055555555556</v>
      </c>
    </row>
    <row r="14" spans="1:24" ht="15.75" customHeight="1">
      <c r="A14" s="166">
        <f t="shared" si="1"/>
        <v>6</v>
      </c>
      <c r="B14" s="319" t="s">
        <v>696</v>
      </c>
      <c r="C14" s="130" t="s">
        <v>527</v>
      </c>
      <c r="D14" s="167" t="s">
        <v>527</v>
      </c>
      <c r="E14" s="168">
        <v>39686</v>
      </c>
      <c r="F14" s="169">
        <v>0.7583333333333333</v>
      </c>
      <c r="G14" s="314">
        <v>0.3090277777777778</v>
      </c>
      <c r="H14" s="229">
        <f t="shared" si="3"/>
        <v>0.5506944444444445</v>
      </c>
      <c r="I14" s="171" t="s">
        <v>537</v>
      </c>
      <c r="J14" s="562" t="s">
        <v>41</v>
      </c>
      <c r="K14" s="277" t="s">
        <v>679</v>
      </c>
      <c r="L14" s="308" t="s">
        <v>367</v>
      </c>
      <c r="M14" s="279" t="s">
        <v>367</v>
      </c>
      <c r="N14" s="187">
        <v>25</v>
      </c>
      <c r="O14" s="188">
        <v>31</v>
      </c>
      <c r="P14" s="187">
        <v>9</v>
      </c>
      <c r="Q14" s="188">
        <v>10</v>
      </c>
      <c r="R14" s="191">
        <v>0.8354166666666667</v>
      </c>
      <c r="S14" s="192">
        <v>18.69</v>
      </c>
      <c r="T14" s="192">
        <v>150.04</v>
      </c>
      <c r="U14" s="191">
        <v>0.10416666666666667</v>
      </c>
      <c r="V14" s="192">
        <v>19.87</v>
      </c>
      <c r="W14" s="192">
        <v>146.75</v>
      </c>
      <c r="X14" s="241">
        <f t="shared" si="2"/>
        <v>0.26874999999999993</v>
      </c>
    </row>
    <row r="15" spans="1:24" ht="15.75" customHeight="1">
      <c r="A15" s="166">
        <f t="shared" si="1"/>
        <v>7</v>
      </c>
      <c r="B15" s="323" t="s">
        <v>701</v>
      </c>
      <c r="C15" s="130" t="s">
        <v>527</v>
      </c>
      <c r="D15" s="167" t="s">
        <v>527</v>
      </c>
      <c r="E15" s="168">
        <v>39687</v>
      </c>
      <c r="F15" s="169">
        <v>0.8284722222222222</v>
      </c>
      <c r="G15" s="314">
        <v>0.21875</v>
      </c>
      <c r="H15" s="229">
        <f t="shared" si="3"/>
        <v>0.39027777777777783</v>
      </c>
      <c r="I15" s="171" t="s">
        <v>537</v>
      </c>
      <c r="J15" s="562" t="s">
        <v>41</v>
      </c>
      <c r="K15" s="277" t="s">
        <v>679</v>
      </c>
      <c r="L15" s="308" t="s">
        <v>368</v>
      </c>
      <c r="M15" s="279" t="s">
        <v>368</v>
      </c>
      <c r="N15" s="187">
        <v>24</v>
      </c>
      <c r="O15" s="188">
        <v>32</v>
      </c>
      <c r="P15" s="187">
        <v>0</v>
      </c>
      <c r="Q15" s="188">
        <v>0</v>
      </c>
      <c r="R15" s="191">
        <v>0.8958333333333334</v>
      </c>
      <c r="S15" s="196">
        <v>18.4</v>
      </c>
      <c r="T15" s="192">
        <v>150.22</v>
      </c>
      <c r="U15" s="191">
        <v>0.15972222222222224</v>
      </c>
      <c r="V15" s="196">
        <v>16.5</v>
      </c>
      <c r="W15" s="196">
        <v>151</v>
      </c>
      <c r="X15" s="241">
        <f t="shared" si="2"/>
        <v>0.26388888888888884</v>
      </c>
    </row>
    <row r="16" spans="1:24" ht="15.75" customHeight="1">
      <c r="A16" s="166">
        <f t="shared" si="1"/>
        <v>8</v>
      </c>
      <c r="B16" s="323" t="s">
        <v>697</v>
      </c>
      <c r="C16" s="130" t="s">
        <v>527</v>
      </c>
      <c r="D16" s="167" t="s">
        <v>527</v>
      </c>
      <c r="E16" s="168">
        <v>39688</v>
      </c>
      <c r="F16" s="169">
        <v>0.8819444444444445</v>
      </c>
      <c r="G16" s="314">
        <v>0.3</v>
      </c>
      <c r="H16" s="229">
        <f t="shared" si="3"/>
        <v>0.4180555555555554</v>
      </c>
      <c r="I16" s="171" t="s">
        <v>537</v>
      </c>
      <c r="J16" s="562" t="s">
        <v>41</v>
      </c>
      <c r="K16" s="277" t="s">
        <v>679</v>
      </c>
      <c r="L16" s="308" t="s">
        <v>368</v>
      </c>
      <c r="M16" s="279" t="s">
        <v>152</v>
      </c>
      <c r="N16" s="187">
        <v>28</v>
      </c>
      <c r="O16" s="188">
        <v>29</v>
      </c>
      <c r="P16" s="187">
        <v>1</v>
      </c>
      <c r="Q16" s="188">
        <v>1</v>
      </c>
      <c r="R16" s="191">
        <v>0.9375</v>
      </c>
      <c r="S16" s="192">
        <v>17.83</v>
      </c>
      <c r="T16" s="192">
        <v>149.87</v>
      </c>
      <c r="U16" s="191">
        <v>0.1840277777777778</v>
      </c>
      <c r="V16" s="192">
        <v>20.8</v>
      </c>
      <c r="W16" s="192">
        <v>154.09</v>
      </c>
      <c r="X16" s="241">
        <f t="shared" si="2"/>
        <v>0.2465277777777778</v>
      </c>
    </row>
    <row r="17" spans="1:24" ht="15.75" customHeight="1">
      <c r="A17" s="166">
        <f t="shared" si="1"/>
        <v>9</v>
      </c>
      <c r="B17" s="319" t="s">
        <v>698</v>
      </c>
      <c r="C17" s="130" t="s">
        <v>527</v>
      </c>
      <c r="D17" s="167" t="s">
        <v>527</v>
      </c>
      <c r="E17" s="168">
        <v>39692</v>
      </c>
      <c r="F17" s="169">
        <v>0.7458333333333332</v>
      </c>
      <c r="G17" s="314">
        <v>0.0625</v>
      </c>
      <c r="H17" s="229">
        <f t="shared" si="3"/>
        <v>0.31666666666666676</v>
      </c>
      <c r="I17" s="171" t="s">
        <v>533</v>
      </c>
      <c r="J17" s="562" t="s">
        <v>41</v>
      </c>
      <c r="K17" s="277" t="s">
        <v>699</v>
      </c>
      <c r="L17" s="308" t="s">
        <v>154</v>
      </c>
      <c r="M17" s="279" t="s">
        <v>152</v>
      </c>
      <c r="N17" s="187">
        <v>26</v>
      </c>
      <c r="O17" s="188">
        <v>27</v>
      </c>
      <c r="P17" s="187">
        <v>8</v>
      </c>
      <c r="Q17" s="188">
        <v>10</v>
      </c>
      <c r="R17" s="191">
        <v>0.7590277777777777</v>
      </c>
      <c r="S17" s="196">
        <v>14.6</v>
      </c>
      <c r="T17" s="196">
        <v>145.5</v>
      </c>
      <c r="U17" s="191">
        <v>0.03263888888888889</v>
      </c>
      <c r="V17" s="196">
        <v>14.2</v>
      </c>
      <c r="W17" s="196">
        <v>143.1</v>
      </c>
      <c r="X17" s="241">
        <f t="shared" si="2"/>
        <v>0.27361111111111114</v>
      </c>
    </row>
    <row r="18" spans="1:24" ht="15.75" customHeight="1">
      <c r="A18" s="166">
        <f t="shared" si="1"/>
        <v>10</v>
      </c>
      <c r="B18" s="319" t="s">
        <v>700</v>
      </c>
      <c r="C18" s="130" t="s">
        <v>527</v>
      </c>
      <c r="D18" s="167" t="s">
        <v>527</v>
      </c>
      <c r="E18" s="168">
        <v>39697</v>
      </c>
      <c r="F18" s="169">
        <v>0.8236111111111111</v>
      </c>
      <c r="G18" s="314">
        <v>0.22152777777777777</v>
      </c>
      <c r="H18" s="229">
        <f t="shared" si="3"/>
        <v>0.3979166666666667</v>
      </c>
      <c r="I18" s="171" t="s">
        <v>453</v>
      </c>
      <c r="J18" s="562" t="s">
        <v>41</v>
      </c>
      <c r="K18" s="277" t="s">
        <v>380</v>
      </c>
      <c r="L18" s="551" t="s">
        <v>149</v>
      </c>
      <c r="M18" s="279" t="s">
        <v>152</v>
      </c>
      <c r="N18" s="187">
        <v>25</v>
      </c>
      <c r="O18" s="188">
        <v>26</v>
      </c>
      <c r="P18" s="187">
        <v>13</v>
      </c>
      <c r="Q18" s="188">
        <v>16</v>
      </c>
      <c r="R18" s="191">
        <v>0.8944444444444444</v>
      </c>
      <c r="S18" s="192">
        <v>17.47</v>
      </c>
      <c r="T18" s="192">
        <v>152.27</v>
      </c>
      <c r="U18" s="198">
        <v>0.14305555555555557</v>
      </c>
      <c r="V18" s="197">
        <v>17.42</v>
      </c>
      <c r="W18" s="197">
        <v>152.07</v>
      </c>
      <c r="X18" s="241">
        <f t="shared" si="2"/>
        <v>0.24861111111111123</v>
      </c>
    </row>
    <row r="19" spans="1:24" ht="15.75" customHeight="1">
      <c r="A19" s="166">
        <f t="shared" si="1"/>
        <v>11</v>
      </c>
      <c r="B19" s="319" t="s">
        <v>546</v>
      </c>
      <c r="C19" s="130" t="s">
        <v>527</v>
      </c>
      <c r="D19" s="167" t="s">
        <v>527</v>
      </c>
      <c r="E19" s="168">
        <v>39698</v>
      </c>
      <c r="F19" s="169">
        <v>0.9222222222222222</v>
      </c>
      <c r="G19" s="314">
        <v>0.3229166666666667</v>
      </c>
      <c r="H19" s="229">
        <f t="shared" si="3"/>
        <v>0.40069444444444446</v>
      </c>
      <c r="I19" s="171" t="s">
        <v>537</v>
      </c>
      <c r="J19" s="562" t="s">
        <v>41</v>
      </c>
      <c r="K19" s="277" t="s">
        <v>380</v>
      </c>
      <c r="L19" s="551" t="s">
        <v>150</v>
      </c>
      <c r="M19" s="279" t="s">
        <v>369</v>
      </c>
      <c r="N19" s="187">
        <v>27</v>
      </c>
      <c r="O19" s="188">
        <v>27</v>
      </c>
      <c r="P19" s="187">
        <v>8</v>
      </c>
      <c r="Q19" s="188">
        <v>10</v>
      </c>
      <c r="R19" s="198">
        <v>0.015277777777777777</v>
      </c>
      <c r="S19" s="197">
        <v>23</v>
      </c>
      <c r="T19" s="197">
        <v>151.5</v>
      </c>
      <c r="U19" s="191">
        <v>0.22569444444444445</v>
      </c>
      <c r="V19" s="192">
        <v>21.97</v>
      </c>
      <c r="W19" s="192">
        <v>151.22</v>
      </c>
      <c r="X19" s="241">
        <f t="shared" si="0"/>
        <v>0.21041666666666667</v>
      </c>
    </row>
    <row r="20" spans="1:24" ht="15.75" customHeight="1">
      <c r="A20" s="166">
        <f t="shared" si="1"/>
        <v>12</v>
      </c>
      <c r="B20" s="319" t="s">
        <v>356</v>
      </c>
      <c r="C20" s="130" t="s">
        <v>527</v>
      </c>
      <c r="D20" s="167" t="s">
        <v>454</v>
      </c>
      <c r="E20" s="168">
        <v>39700</v>
      </c>
      <c r="F20" s="169">
        <v>0.020833333333333332</v>
      </c>
      <c r="G20" s="314">
        <v>0.4479166666666667</v>
      </c>
      <c r="H20" s="229">
        <f>G20-F20</f>
        <v>0.42708333333333337</v>
      </c>
      <c r="I20" s="171" t="s">
        <v>354</v>
      </c>
      <c r="J20" s="562" t="s">
        <v>191</v>
      </c>
      <c r="K20" s="277" t="s">
        <v>671</v>
      </c>
      <c r="L20" s="308" t="s">
        <v>681</v>
      </c>
      <c r="M20" s="279" t="s">
        <v>597</v>
      </c>
      <c r="N20" s="187">
        <v>19</v>
      </c>
      <c r="O20" s="188">
        <v>22</v>
      </c>
      <c r="P20" s="187">
        <v>9</v>
      </c>
      <c r="Q20" s="188">
        <v>12</v>
      </c>
      <c r="R20" s="210">
        <v>0.17777777777777778</v>
      </c>
      <c r="S20" s="195">
        <v>15</v>
      </c>
      <c r="T20" s="195">
        <v>125.08</v>
      </c>
      <c r="U20" s="198">
        <v>0.2986111111111111</v>
      </c>
      <c r="V20" s="197">
        <v>17.95</v>
      </c>
      <c r="W20" s="197">
        <v>127.37</v>
      </c>
      <c r="X20" s="241">
        <f t="shared" si="0"/>
        <v>0.12083333333333332</v>
      </c>
    </row>
    <row r="21" spans="1:24" ht="15.75" customHeight="1">
      <c r="A21" s="166">
        <f t="shared" si="1"/>
        <v>13</v>
      </c>
      <c r="B21" s="319" t="s">
        <v>163</v>
      </c>
      <c r="C21" s="130" t="s">
        <v>527</v>
      </c>
      <c r="D21" s="167" t="s">
        <v>527</v>
      </c>
      <c r="E21" s="168">
        <v>39701</v>
      </c>
      <c r="F21" s="169">
        <v>0.06944444444444443</v>
      </c>
      <c r="G21" s="314">
        <v>0.517361111111111</v>
      </c>
      <c r="H21" s="229">
        <f>G21-F21</f>
        <v>0.44791666666666663</v>
      </c>
      <c r="I21" s="171" t="s">
        <v>452</v>
      </c>
      <c r="J21" s="562" t="s">
        <v>40</v>
      </c>
      <c r="K21" s="277" t="s">
        <v>671</v>
      </c>
      <c r="L21" s="308" t="s">
        <v>681</v>
      </c>
      <c r="M21" s="279" t="s">
        <v>597</v>
      </c>
      <c r="N21" s="187">
        <v>24</v>
      </c>
      <c r="O21" s="188">
        <v>26</v>
      </c>
      <c r="P21" s="187">
        <v>10</v>
      </c>
      <c r="Q21" s="188">
        <v>10</v>
      </c>
      <c r="R21" s="191">
        <v>0.2152777777777778</v>
      </c>
      <c r="S21" s="192">
        <v>19.24</v>
      </c>
      <c r="T21" s="192">
        <v>127.25</v>
      </c>
      <c r="U21" s="191">
        <v>0.3513888888888889</v>
      </c>
      <c r="V21" s="192">
        <v>21.84</v>
      </c>
      <c r="W21" s="192">
        <v>125.9</v>
      </c>
      <c r="X21" s="241">
        <f t="shared" si="0"/>
        <v>0.13611111111111113</v>
      </c>
    </row>
    <row r="22" spans="1:24" ht="15.75" customHeight="1">
      <c r="A22" s="166">
        <f t="shared" si="1"/>
        <v>14</v>
      </c>
      <c r="B22" s="319" t="s">
        <v>164</v>
      </c>
      <c r="C22" s="130" t="s">
        <v>456</v>
      </c>
      <c r="D22" s="167" t="s">
        <v>456</v>
      </c>
      <c r="E22" s="168">
        <v>39702</v>
      </c>
      <c r="F22" s="169">
        <v>0.3111111111111111</v>
      </c>
      <c r="G22" s="314">
        <v>0.7694444444444444</v>
      </c>
      <c r="H22" s="229">
        <f>G22-F22</f>
        <v>0.45833333333333326</v>
      </c>
      <c r="I22" s="171" t="s">
        <v>457</v>
      </c>
      <c r="J22" s="562" t="s">
        <v>40</v>
      </c>
      <c r="K22" s="277" t="s">
        <v>671</v>
      </c>
      <c r="L22" s="308" t="s">
        <v>681</v>
      </c>
      <c r="M22" s="279" t="s">
        <v>597</v>
      </c>
      <c r="N22" s="187">
        <v>25</v>
      </c>
      <c r="O22" s="188">
        <v>29</v>
      </c>
      <c r="P22" s="187">
        <v>8</v>
      </c>
      <c r="Q22" s="188">
        <v>13</v>
      </c>
      <c r="R22" s="211"/>
      <c r="S22" s="207"/>
      <c r="T22" s="207"/>
      <c r="U22" s="211"/>
      <c r="V22" s="207"/>
      <c r="W22" s="207"/>
      <c r="X22" s="241">
        <f t="shared" si="0"/>
        <v>0</v>
      </c>
    </row>
    <row r="23" spans="1:24" ht="15.75" customHeight="1">
      <c r="A23" s="166">
        <f t="shared" si="1"/>
        <v>15</v>
      </c>
      <c r="B23" s="319" t="s">
        <v>165</v>
      </c>
      <c r="C23" s="130" t="s">
        <v>456</v>
      </c>
      <c r="D23" s="167" t="s">
        <v>456</v>
      </c>
      <c r="E23" s="168">
        <v>39703</v>
      </c>
      <c r="F23" s="169">
        <v>0.4847222222222222</v>
      </c>
      <c r="G23" s="314">
        <v>0.9708333333333333</v>
      </c>
      <c r="H23" s="229">
        <f>G23-F23</f>
        <v>0.4861111111111111</v>
      </c>
      <c r="I23" s="171" t="s">
        <v>458</v>
      </c>
      <c r="J23" s="562" t="s">
        <v>40</v>
      </c>
      <c r="K23" s="277" t="s">
        <v>671</v>
      </c>
      <c r="L23" s="308" t="s">
        <v>681</v>
      </c>
      <c r="M23" s="279" t="s">
        <v>597</v>
      </c>
      <c r="N23" s="187">
        <v>21</v>
      </c>
      <c r="O23" s="188">
        <v>21</v>
      </c>
      <c r="P23" s="187">
        <v>8</v>
      </c>
      <c r="Q23" s="188">
        <v>8</v>
      </c>
      <c r="R23" s="211"/>
      <c r="S23" s="207"/>
      <c r="T23" s="207"/>
      <c r="U23" s="211"/>
      <c r="V23" s="207"/>
      <c r="W23" s="207"/>
      <c r="X23" s="241">
        <f t="shared" si="0"/>
        <v>0</v>
      </c>
    </row>
    <row r="24" spans="1:24" ht="15.75" customHeight="1">
      <c r="A24" s="166">
        <f t="shared" si="1"/>
        <v>16</v>
      </c>
      <c r="B24" s="319" t="s">
        <v>166</v>
      </c>
      <c r="C24" s="130" t="s">
        <v>353</v>
      </c>
      <c r="D24" s="167" t="s">
        <v>527</v>
      </c>
      <c r="E24" s="168">
        <v>39705</v>
      </c>
      <c r="F24" s="169">
        <v>0.8388888888888889</v>
      </c>
      <c r="G24" s="314">
        <v>0.10416666666666667</v>
      </c>
      <c r="H24" s="229">
        <f>G24-F24+1</f>
        <v>0.2652777777777777</v>
      </c>
      <c r="I24" s="171" t="s">
        <v>355</v>
      </c>
      <c r="J24" s="563" t="s">
        <v>703</v>
      </c>
      <c r="K24" s="280" t="s">
        <v>682</v>
      </c>
      <c r="L24" s="281" t="s">
        <v>687</v>
      </c>
      <c r="M24" s="282" t="s">
        <v>683</v>
      </c>
      <c r="N24" s="187">
        <v>24</v>
      </c>
      <c r="O24" s="188">
        <v>26</v>
      </c>
      <c r="P24" s="212"/>
      <c r="Q24" s="188">
        <v>13</v>
      </c>
      <c r="R24" s="211"/>
      <c r="S24" s="207"/>
      <c r="T24" s="207"/>
      <c r="U24" s="211"/>
      <c r="V24" s="207"/>
      <c r="W24" s="207"/>
      <c r="X24" s="241">
        <f t="shared" si="0"/>
        <v>0</v>
      </c>
    </row>
    <row r="25" spans="1:24" ht="15.75" customHeight="1">
      <c r="A25" s="166">
        <f t="shared" si="1"/>
        <v>17</v>
      </c>
      <c r="B25" s="319" t="s">
        <v>167</v>
      </c>
      <c r="C25" s="130" t="s">
        <v>527</v>
      </c>
      <c r="D25" s="167" t="s">
        <v>161</v>
      </c>
      <c r="E25" s="168">
        <v>39707</v>
      </c>
      <c r="F25" s="169">
        <v>0.8638888888888889</v>
      </c>
      <c r="G25" s="314">
        <v>0.18472222222222223</v>
      </c>
      <c r="H25" s="229">
        <f>G25-F25+1</f>
        <v>0.3208333333333333</v>
      </c>
      <c r="I25" s="172" t="s">
        <v>162</v>
      </c>
      <c r="J25" s="563" t="s">
        <v>44</v>
      </c>
      <c r="K25" s="277" t="s">
        <v>671</v>
      </c>
      <c r="L25" s="308" t="s">
        <v>681</v>
      </c>
      <c r="M25" s="279" t="s">
        <v>597</v>
      </c>
      <c r="N25" s="187">
        <v>7</v>
      </c>
      <c r="O25" s="188">
        <v>8</v>
      </c>
      <c r="P25" s="187">
        <v>7</v>
      </c>
      <c r="Q25" s="188">
        <v>7</v>
      </c>
      <c r="R25" s="214"/>
      <c r="S25" s="215"/>
      <c r="T25" s="207"/>
      <c r="U25" s="214"/>
      <c r="V25" s="215"/>
      <c r="W25" s="207"/>
      <c r="X25" s="241">
        <f t="shared" si="0"/>
        <v>0</v>
      </c>
    </row>
    <row r="26" spans="1:24" ht="15.75" customHeight="1">
      <c r="A26" s="173">
        <f t="shared" si="1"/>
        <v>18</v>
      </c>
      <c r="B26" s="321" t="s">
        <v>168</v>
      </c>
      <c r="C26" s="126" t="s">
        <v>0</v>
      </c>
      <c r="D26" s="174" t="s">
        <v>1</v>
      </c>
      <c r="E26" s="175">
        <v>39708</v>
      </c>
      <c r="F26" s="176">
        <v>0.9333333333333332</v>
      </c>
      <c r="G26" s="316">
        <v>0.30069444444444443</v>
      </c>
      <c r="H26" s="229">
        <f>G26-F26+1</f>
        <v>0.36736111111111125</v>
      </c>
      <c r="I26" s="172" t="s">
        <v>2</v>
      </c>
      <c r="J26" s="563" t="s">
        <v>44</v>
      </c>
      <c r="K26" s="277" t="s">
        <v>671</v>
      </c>
      <c r="L26" s="308" t="s">
        <v>681</v>
      </c>
      <c r="M26" s="279" t="s">
        <v>597</v>
      </c>
      <c r="N26" s="189">
        <v>32</v>
      </c>
      <c r="O26" s="190">
        <v>33</v>
      </c>
      <c r="P26" s="189">
        <v>8</v>
      </c>
      <c r="Q26" s="190">
        <v>8</v>
      </c>
      <c r="R26" s="214"/>
      <c r="S26" s="215"/>
      <c r="T26" s="215"/>
      <c r="U26" s="214"/>
      <c r="V26" s="215"/>
      <c r="W26" s="215"/>
      <c r="X26" s="241">
        <f t="shared" si="0"/>
        <v>0</v>
      </c>
    </row>
    <row r="27" spans="1:24" ht="15.75" customHeight="1">
      <c r="A27" s="166">
        <v>19</v>
      </c>
      <c r="B27" s="319" t="s">
        <v>169</v>
      </c>
      <c r="C27" s="130" t="s">
        <v>1</v>
      </c>
      <c r="D27" s="167" t="s">
        <v>3</v>
      </c>
      <c r="E27" s="168">
        <v>39710</v>
      </c>
      <c r="F27" s="169">
        <v>0.03680555555555556</v>
      </c>
      <c r="G27" s="314">
        <v>0.29930555555555555</v>
      </c>
      <c r="H27" s="229">
        <f>G27-F27</f>
        <v>0.2625</v>
      </c>
      <c r="I27" s="171" t="s">
        <v>162</v>
      </c>
      <c r="J27" s="563" t="s">
        <v>44</v>
      </c>
      <c r="K27" s="277" t="s">
        <v>671</v>
      </c>
      <c r="L27" s="308" t="s">
        <v>681</v>
      </c>
      <c r="M27" s="279" t="s">
        <v>597</v>
      </c>
      <c r="N27" s="187">
        <v>18</v>
      </c>
      <c r="O27" s="188">
        <v>18</v>
      </c>
      <c r="P27" s="187">
        <v>6</v>
      </c>
      <c r="Q27" s="188">
        <v>6</v>
      </c>
      <c r="R27" s="211"/>
      <c r="S27" s="207"/>
      <c r="T27" s="207"/>
      <c r="U27" s="211"/>
      <c r="V27" s="207"/>
      <c r="W27" s="207"/>
      <c r="X27" s="241">
        <f t="shared" si="0"/>
        <v>0</v>
      </c>
    </row>
    <row r="28" spans="1:24" ht="15.75" customHeight="1">
      <c r="A28" s="166">
        <v>20</v>
      </c>
      <c r="B28" s="319" t="s">
        <v>94</v>
      </c>
      <c r="C28" s="130" t="s">
        <v>5</v>
      </c>
      <c r="D28" s="167" t="s">
        <v>4</v>
      </c>
      <c r="E28" s="168">
        <v>39711</v>
      </c>
      <c r="F28" s="169">
        <v>0.08055555555555556</v>
      </c>
      <c r="G28" s="314">
        <v>0.5041666666666667</v>
      </c>
      <c r="H28" s="229">
        <f>G28-F28</f>
        <v>0.4236111111111111</v>
      </c>
      <c r="I28" s="171" t="s">
        <v>162</v>
      </c>
      <c r="J28" s="563" t="s">
        <v>44</v>
      </c>
      <c r="K28" s="277" t="s">
        <v>671</v>
      </c>
      <c r="L28" s="308" t="s">
        <v>681</v>
      </c>
      <c r="M28" s="279" t="s">
        <v>597</v>
      </c>
      <c r="N28" s="187">
        <v>28</v>
      </c>
      <c r="O28" s="188">
        <v>29</v>
      </c>
      <c r="P28" s="187">
        <v>0</v>
      </c>
      <c r="Q28" s="188">
        <v>0</v>
      </c>
      <c r="R28" s="211"/>
      <c r="S28" s="207"/>
      <c r="T28" s="207"/>
      <c r="U28" s="211"/>
      <c r="V28" s="207"/>
      <c r="W28" s="207"/>
      <c r="X28" s="241">
        <f t="shared" si="0"/>
        <v>0</v>
      </c>
    </row>
    <row r="29" spans="1:24" ht="15.75" customHeight="1">
      <c r="A29" s="223" t="s">
        <v>95</v>
      </c>
      <c r="B29" s="320"/>
      <c r="C29" s="224" t="s">
        <v>288</v>
      </c>
      <c r="D29" s="225" t="s">
        <v>289</v>
      </c>
      <c r="E29" s="226"/>
      <c r="F29" s="227"/>
      <c r="G29" s="315"/>
      <c r="H29" s="231"/>
      <c r="I29" s="201" t="s">
        <v>291</v>
      </c>
      <c r="J29" s="564"/>
      <c r="K29" s="309" t="s">
        <v>686</v>
      </c>
      <c r="L29" s="310" t="s">
        <v>686</v>
      </c>
      <c r="M29" s="311" t="s">
        <v>686</v>
      </c>
      <c r="N29" s="199"/>
      <c r="O29" s="200"/>
      <c r="P29" s="199"/>
      <c r="Q29" s="200"/>
      <c r="R29" s="201"/>
      <c r="S29" s="202"/>
      <c r="T29" s="202"/>
      <c r="U29" s="201"/>
      <c r="V29" s="202"/>
      <c r="W29" s="202"/>
      <c r="X29" s="270"/>
    </row>
    <row r="30" spans="1:24" ht="15.75" customHeight="1">
      <c r="A30" s="166">
        <v>21</v>
      </c>
      <c r="B30" s="319" t="s">
        <v>284</v>
      </c>
      <c r="C30" s="130" t="s">
        <v>456</v>
      </c>
      <c r="D30" s="167" t="s">
        <v>6</v>
      </c>
      <c r="E30" s="168">
        <v>39715</v>
      </c>
      <c r="F30" s="169">
        <v>0.717361111111111</v>
      </c>
      <c r="G30" s="314">
        <v>0.1388888888888889</v>
      </c>
      <c r="H30" s="229">
        <f>G30-F30+1</f>
        <v>0.42152777777777795</v>
      </c>
      <c r="I30" s="171" t="s">
        <v>7</v>
      </c>
      <c r="J30" s="563" t="s">
        <v>45</v>
      </c>
      <c r="K30" s="280" t="s">
        <v>685</v>
      </c>
      <c r="L30" s="281" t="s">
        <v>688</v>
      </c>
      <c r="M30" s="282" t="s">
        <v>684</v>
      </c>
      <c r="N30" s="187">
        <v>26</v>
      </c>
      <c r="O30" s="188">
        <v>31</v>
      </c>
      <c r="P30" s="187">
        <v>15</v>
      </c>
      <c r="Q30" s="188">
        <v>16</v>
      </c>
      <c r="R30" s="191">
        <v>0.7888888888888889</v>
      </c>
      <c r="S30" s="192">
        <v>12.59</v>
      </c>
      <c r="T30" s="192">
        <v>137.29</v>
      </c>
      <c r="U30" s="191">
        <v>0.05486111111111111</v>
      </c>
      <c r="V30" s="192">
        <v>13.04</v>
      </c>
      <c r="W30" s="192">
        <v>135.51</v>
      </c>
      <c r="X30" s="241">
        <f>U30-R30+1</f>
        <v>0.2659722222222223</v>
      </c>
    </row>
    <row r="31" spans="1:24" ht="15.75" customHeight="1">
      <c r="A31" s="166">
        <v>22</v>
      </c>
      <c r="B31" s="319" t="s">
        <v>285</v>
      </c>
      <c r="C31" s="130" t="s">
        <v>527</v>
      </c>
      <c r="D31" s="167" t="s">
        <v>527</v>
      </c>
      <c r="E31" s="168">
        <v>39716</v>
      </c>
      <c r="F31" s="169">
        <v>0.8354166666666667</v>
      </c>
      <c r="G31" s="314">
        <v>0.2847222222222222</v>
      </c>
      <c r="H31" s="229">
        <f>G31-F31+1</f>
        <v>0.4493055555555555</v>
      </c>
      <c r="I31" s="171" t="s">
        <v>8</v>
      </c>
      <c r="J31" s="563" t="s">
        <v>45</v>
      </c>
      <c r="K31" s="277" t="s">
        <v>685</v>
      </c>
      <c r="L31" s="278" t="s">
        <v>688</v>
      </c>
      <c r="M31" s="279" t="s">
        <v>684</v>
      </c>
      <c r="N31" s="187">
        <v>24</v>
      </c>
      <c r="O31" s="188">
        <v>27</v>
      </c>
      <c r="P31" s="187">
        <v>12</v>
      </c>
      <c r="Q31" s="188">
        <v>14</v>
      </c>
      <c r="R31" s="210">
        <v>0.9715277777777778</v>
      </c>
      <c r="S31" s="195">
        <v>14.33</v>
      </c>
      <c r="T31" s="195">
        <v>130.03</v>
      </c>
      <c r="U31" s="198">
        <v>0.07291666666666667</v>
      </c>
      <c r="V31" s="197">
        <v>16.48</v>
      </c>
      <c r="W31" s="197">
        <v>130.52</v>
      </c>
      <c r="X31" s="241">
        <f>U31-R31+1</f>
        <v>0.10138888888888886</v>
      </c>
    </row>
    <row r="32" spans="1:24" ht="15.75" customHeight="1" thickBot="1">
      <c r="A32" s="178">
        <v>23</v>
      </c>
      <c r="B32" s="322" t="s">
        <v>286</v>
      </c>
      <c r="C32" s="179" t="s">
        <v>456</v>
      </c>
      <c r="D32" s="180" t="s">
        <v>456</v>
      </c>
      <c r="E32" s="181">
        <v>39718</v>
      </c>
      <c r="F32" s="182">
        <v>0.08888888888888889</v>
      </c>
      <c r="G32" s="317">
        <v>0.5951388888888889</v>
      </c>
      <c r="H32" s="232">
        <f>G32-F32</f>
        <v>0.50625</v>
      </c>
      <c r="I32" s="183" t="s">
        <v>9</v>
      </c>
      <c r="J32" s="563" t="s">
        <v>45</v>
      </c>
      <c r="K32" s="283" t="s">
        <v>685</v>
      </c>
      <c r="L32" s="284" t="s">
        <v>688</v>
      </c>
      <c r="M32" s="285" t="s">
        <v>684</v>
      </c>
      <c r="N32" s="234">
        <v>39</v>
      </c>
      <c r="O32" s="235">
        <v>42</v>
      </c>
      <c r="P32" s="234">
        <v>22</v>
      </c>
      <c r="Q32" s="235">
        <v>26</v>
      </c>
      <c r="R32" s="236">
        <v>0.23124999999999998</v>
      </c>
      <c r="S32" s="237">
        <v>21.01</v>
      </c>
      <c r="T32" s="237">
        <v>127.46</v>
      </c>
      <c r="U32" s="238">
        <v>0.43194444444444446</v>
      </c>
      <c r="V32" s="194">
        <v>20.75</v>
      </c>
      <c r="W32" s="194">
        <v>126.33</v>
      </c>
      <c r="X32" s="241">
        <f t="shared" si="0"/>
        <v>0.20069444444444448</v>
      </c>
    </row>
    <row r="33" spans="1:24" ht="13.5" thickBot="1">
      <c r="A33" s="440">
        <v>23</v>
      </c>
      <c r="B33" s="86"/>
      <c r="D33" s="1"/>
      <c r="E33" s="87"/>
      <c r="F33" s="2"/>
      <c r="G33" s="2"/>
      <c r="H33" s="90">
        <f>SUM(H8,H10:H28,H30:H32)</f>
        <v>8.99236111111111</v>
      </c>
      <c r="I33" s="2"/>
      <c r="J33" s="2"/>
      <c r="K33" s="2"/>
      <c r="L33" s="2"/>
      <c r="M33" s="2"/>
      <c r="N33" s="514">
        <f>SUM(N8,N10:N28,N30:N32)</f>
        <v>546</v>
      </c>
      <c r="O33" s="514">
        <f>SUM(O8,O10:O28,O30:O32)</f>
        <v>604</v>
      </c>
      <c r="P33" s="514">
        <f>SUM(P8,P10:P28,P30:P32)</f>
        <v>191</v>
      </c>
      <c r="Q33" s="514">
        <f>SUM(Q8,Q10:Q28,Q30:Q32)</f>
        <v>229</v>
      </c>
      <c r="R33" s="2"/>
      <c r="S33" s="2"/>
      <c r="T33" s="1"/>
      <c r="U33" s="2"/>
      <c r="V33" s="2"/>
      <c r="W33" s="1"/>
      <c r="X33" s="242">
        <f>SUM(X8,X10:X28,X30:X32)</f>
        <v>3.3881944444444443</v>
      </c>
    </row>
    <row r="34" spans="1:24" ht="12.75">
      <c r="A34" s="86"/>
      <c r="B34" s="86"/>
      <c r="D34" s="1"/>
      <c r="E34" s="87"/>
      <c r="F34" s="2"/>
      <c r="G34" s="2"/>
      <c r="H34" s="438"/>
      <c r="I34" s="2"/>
      <c r="J34" s="2"/>
      <c r="K34" s="2"/>
      <c r="L34" s="2"/>
      <c r="M34" s="2"/>
      <c r="N34" s="520"/>
      <c r="O34" s="520"/>
      <c r="P34" s="520"/>
      <c r="Q34" s="520"/>
      <c r="R34" s="2"/>
      <c r="S34" s="2"/>
      <c r="T34" s="1"/>
      <c r="U34" s="2"/>
      <c r="V34" s="2"/>
      <c r="W34" s="1"/>
      <c r="X34" s="438"/>
    </row>
    <row r="35" spans="1:24" ht="12.75">
      <c r="A35" s="86"/>
      <c r="B35" s="86"/>
      <c r="C35" s="246" t="s">
        <v>10</v>
      </c>
      <c r="D35" s="1"/>
      <c r="E35" s="87"/>
      <c r="F35" s="2"/>
      <c r="G35" s="2"/>
      <c r="H35" s="92"/>
      <c r="I35" s="2"/>
      <c r="J35" s="570" t="s">
        <v>46</v>
      </c>
      <c r="K35" s="570">
        <v>9</v>
      </c>
      <c r="L35" s="574">
        <f>SUM(H8,H10,H13:H19)</f>
        <v>3.4930555555555562</v>
      </c>
      <c r="M35" s="2"/>
      <c r="N35" s="2"/>
      <c r="O35" s="2"/>
      <c r="P35" s="2"/>
      <c r="Q35" s="93"/>
      <c r="R35" s="2"/>
      <c r="S35" s="2"/>
      <c r="T35" s="1"/>
      <c r="U35" s="2"/>
      <c r="V35" s="2"/>
      <c r="W35" s="1"/>
      <c r="X35" s="1"/>
    </row>
    <row r="36" spans="1:21" ht="12.75">
      <c r="A36" s="216" t="s">
        <v>484</v>
      </c>
      <c r="B36" s="216"/>
      <c r="C36" s="216"/>
      <c r="D36" s="216"/>
      <c r="E36" s="216"/>
      <c r="F36" s="216"/>
      <c r="J36" s="571" t="s">
        <v>47</v>
      </c>
      <c r="K36" s="572">
        <v>2</v>
      </c>
      <c r="L36" s="577">
        <f>SUM(H11,H24)</f>
        <v>0.5388888888888889</v>
      </c>
      <c r="M36" s="213" t="s">
        <v>159</v>
      </c>
      <c r="R36" s="208" t="s">
        <v>530</v>
      </c>
      <c r="S36" s="209" t="s">
        <v>455</v>
      </c>
      <c r="T36" s="517" t="s">
        <v>545</v>
      </c>
      <c r="U36" s="517"/>
    </row>
    <row r="37" spans="1:24" ht="12.75">
      <c r="A37" s="271" t="s">
        <v>290</v>
      </c>
      <c r="B37" s="271"/>
      <c r="C37" s="271"/>
      <c r="D37" s="271"/>
      <c r="E37" s="272"/>
      <c r="F37" s="272"/>
      <c r="G37" s="2"/>
      <c r="H37" s="92"/>
      <c r="I37" s="2"/>
      <c r="J37" s="570" t="s">
        <v>48</v>
      </c>
      <c r="K37" s="570">
        <v>1</v>
      </c>
      <c r="L37" s="574">
        <f>SUM(H20)</f>
        <v>0.42708333333333337</v>
      </c>
      <c r="M37" s="2"/>
      <c r="N37" s="2"/>
      <c r="O37" s="2"/>
      <c r="P37" s="2"/>
      <c r="Q37" s="93"/>
      <c r="R37" s="2"/>
      <c r="S37" s="475" t="s">
        <v>483</v>
      </c>
      <c r="T37" s="326"/>
      <c r="U37" s="474"/>
      <c r="V37" s="474"/>
      <c r="W37" s="1"/>
      <c r="X37" s="1"/>
    </row>
    <row r="38" spans="10:12" ht="12.75">
      <c r="J38" s="571" t="s">
        <v>45</v>
      </c>
      <c r="K38" s="571">
        <v>7</v>
      </c>
      <c r="L38" s="577">
        <f>SUM(H12,H21:H23,H30:H32)</f>
        <v>3.159027777777778</v>
      </c>
    </row>
    <row r="39" spans="10:12" ht="12.75">
      <c r="J39" s="571" t="s">
        <v>49</v>
      </c>
      <c r="K39" s="571">
        <v>4</v>
      </c>
      <c r="L39" s="577">
        <f>SUM(H25:H28)</f>
        <v>1.3743055555555557</v>
      </c>
    </row>
    <row r="40" spans="10:12" ht="12.75">
      <c r="J40" s="571" t="s">
        <v>50</v>
      </c>
      <c r="K40" s="572">
        <f>SUM(K35:K39)</f>
        <v>23</v>
      </c>
      <c r="L40" s="577">
        <f>SUM(L35:L39)</f>
        <v>8.992361111111112</v>
      </c>
    </row>
  </sheetData>
  <mergeCells count="8">
    <mergeCell ref="U3:W3"/>
    <mergeCell ref="F4:G4"/>
    <mergeCell ref="C3:D3"/>
    <mergeCell ref="F3:H3"/>
    <mergeCell ref="N3:O3"/>
    <mergeCell ref="P3:Q3"/>
    <mergeCell ref="R3:T3"/>
    <mergeCell ref="K3:M3"/>
  </mergeCells>
  <printOptions/>
  <pageMargins left="0.5" right="0.5" top="0.5" bottom="0.5" header="0.49" footer="0.49"/>
  <pageSetup fitToHeight="0" fitToWidth="1" horizontalDpi="600" verticalDpi="600" orientation="landscape" paperSize="9" scale="68"/>
  <headerFooter alignWithMargins="0">
    <oddFooter>&amp;R&amp;D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7"/>
  <sheetViews>
    <sheetView workbookViewId="0" topLeftCell="A1">
      <selection activeCell="K32" sqref="K32:L37"/>
    </sheetView>
  </sheetViews>
  <sheetFormatPr defaultColWidth="11.421875" defaultRowHeight="12.75"/>
  <cols>
    <col min="1" max="1" width="5.421875" style="0" customWidth="1"/>
    <col min="2" max="3" width="6.8515625" style="0" customWidth="1"/>
    <col min="4" max="4" width="7.00390625" style="0" customWidth="1"/>
    <col min="5" max="5" width="9.8515625" style="0" customWidth="1"/>
    <col min="6" max="6" width="7.28125" style="0" customWidth="1"/>
    <col min="7" max="7" width="6.8515625" style="0" customWidth="1"/>
    <col min="8" max="8" width="9.8515625" style="0" customWidth="1"/>
    <col min="9" max="9" width="22.8515625" style="0" customWidth="1"/>
    <col min="10" max="10" width="10.28125" style="0" customWidth="1"/>
    <col min="11" max="11" width="8.140625" style="0" customWidth="1"/>
    <col min="12" max="12" width="9.28125" style="0" customWidth="1"/>
    <col min="13" max="13" width="11.8515625" style="0" customWidth="1"/>
    <col min="14" max="14" width="4.28125" style="0" customWidth="1"/>
    <col min="15" max="15" width="4.7109375" style="0" customWidth="1"/>
    <col min="16" max="16" width="4.28125" style="0" customWidth="1"/>
    <col min="17" max="17" width="4.7109375" style="0" customWidth="1"/>
    <col min="18" max="18" width="7.7109375" style="0" customWidth="1"/>
    <col min="19" max="19" width="7.28125" style="0" customWidth="1"/>
    <col min="20" max="20" width="7.140625" style="0" customWidth="1"/>
    <col min="21" max="21" width="7.00390625" style="0" customWidth="1"/>
    <col min="22" max="23" width="7.140625" style="0" customWidth="1"/>
    <col min="24" max="24" width="7.7109375" style="0" customWidth="1"/>
  </cols>
  <sheetData>
    <row r="1" spans="1:22" ht="12.75">
      <c r="A1" s="3" t="s">
        <v>622</v>
      </c>
      <c r="B1" s="3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1"/>
      <c r="S1" s="2"/>
      <c r="T1" s="2"/>
      <c r="U1" s="1"/>
      <c r="V1" s="1"/>
    </row>
    <row r="2" spans="1:24" ht="6" customHeight="1" thickBot="1">
      <c r="A2" s="1"/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1"/>
      <c r="U2" s="2"/>
      <c r="V2" s="2"/>
      <c r="W2" s="1"/>
      <c r="X2" s="1"/>
    </row>
    <row r="3" spans="1:24" ht="12.75">
      <c r="A3" s="4" t="s">
        <v>623</v>
      </c>
      <c r="B3" s="334" t="s">
        <v>28</v>
      </c>
      <c r="C3" s="593" t="s">
        <v>624</v>
      </c>
      <c r="D3" s="598"/>
      <c r="E3" s="5" t="s">
        <v>461</v>
      </c>
      <c r="F3" s="599" t="s">
        <v>462</v>
      </c>
      <c r="G3" s="600"/>
      <c r="H3" s="601"/>
      <c r="I3" s="4" t="s">
        <v>36</v>
      </c>
      <c r="J3" s="334" t="s">
        <v>38</v>
      </c>
      <c r="K3" s="593" t="s">
        <v>466</v>
      </c>
      <c r="L3" s="594"/>
      <c r="M3" s="595"/>
      <c r="N3" s="593" t="s">
        <v>464</v>
      </c>
      <c r="O3" s="594"/>
      <c r="P3" s="593" t="s">
        <v>530</v>
      </c>
      <c r="Q3" s="598"/>
      <c r="R3" s="593" t="s">
        <v>619</v>
      </c>
      <c r="S3" s="594"/>
      <c r="T3" s="595"/>
      <c r="U3" s="593" t="s">
        <v>20</v>
      </c>
      <c r="V3" s="594"/>
      <c r="W3" s="595"/>
      <c r="X3" s="4" t="s">
        <v>11</v>
      </c>
    </row>
    <row r="4" spans="1:24" ht="12.75">
      <c r="A4" s="7"/>
      <c r="B4" s="332" t="s">
        <v>690</v>
      </c>
      <c r="C4" s="8"/>
      <c r="D4" s="9"/>
      <c r="E4" s="10"/>
      <c r="F4" s="596" t="s">
        <v>260</v>
      </c>
      <c r="G4" s="597"/>
      <c r="H4" s="244"/>
      <c r="I4" s="7"/>
      <c r="J4" s="566" t="s">
        <v>39</v>
      </c>
      <c r="K4" s="332"/>
      <c r="L4" s="184"/>
      <c r="M4" s="333"/>
      <c r="N4" s="8"/>
      <c r="O4" s="9"/>
      <c r="P4" s="8"/>
      <c r="Q4" s="9"/>
      <c r="R4" s="332"/>
      <c r="S4" s="184"/>
      <c r="T4" s="333"/>
      <c r="U4" s="332"/>
      <c r="V4" s="184"/>
      <c r="W4" s="333"/>
      <c r="X4" s="247" t="s">
        <v>12</v>
      </c>
    </row>
    <row r="5" spans="1:24" ht="13.5" thickBot="1">
      <c r="A5" s="13"/>
      <c r="B5" s="274" t="s">
        <v>214</v>
      </c>
      <c r="C5" s="14" t="s">
        <v>261</v>
      </c>
      <c r="D5" s="15" t="s">
        <v>262</v>
      </c>
      <c r="E5" s="185" t="s">
        <v>305</v>
      </c>
      <c r="F5" s="17" t="s">
        <v>264</v>
      </c>
      <c r="G5" s="17" t="s">
        <v>265</v>
      </c>
      <c r="H5" s="245" t="s">
        <v>266</v>
      </c>
      <c r="I5" s="13" t="s">
        <v>37</v>
      </c>
      <c r="J5" s="274"/>
      <c r="K5" s="14" t="s">
        <v>177</v>
      </c>
      <c r="L5" s="17" t="s">
        <v>179</v>
      </c>
      <c r="M5" s="15" t="s">
        <v>178</v>
      </c>
      <c r="N5" s="185" t="s">
        <v>531</v>
      </c>
      <c r="O5" s="185" t="s">
        <v>532</v>
      </c>
      <c r="P5" s="14" t="s">
        <v>531</v>
      </c>
      <c r="Q5" s="15" t="s">
        <v>532</v>
      </c>
      <c r="R5" s="14" t="s">
        <v>21</v>
      </c>
      <c r="S5" s="17" t="s">
        <v>534</v>
      </c>
      <c r="T5" s="15" t="s">
        <v>535</v>
      </c>
      <c r="U5" s="14" t="s">
        <v>21</v>
      </c>
      <c r="V5" s="17" t="s">
        <v>22</v>
      </c>
      <c r="W5" s="15" t="s">
        <v>23</v>
      </c>
      <c r="X5" s="185" t="s">
        <v>620</v>
      </c>
    </row>
    <row r="6" spans="1:24" ht="6.75" customHeight="1" thickBot="1">
      <c r="A6" s="21"/>
      <c r="B6" s="1"/>
      <c r="C6" s="1"/>
      <c r="D6" s="1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331"/>
      <c r="Q6" s="331"/>
      <c r="R6" s="2"/>
      <c r="S6" s="2"/>
      <c r="T6" s="1"/>
      <c r="U6" s="2"/>
      <c r="V6" s="2"/>
      <c r="W6" s="1"/>
      <c r="X6" s="186"/>
    </row>
    <row r="7" spans="1:24" ht="15.75" customHeight="1">
      <c r="A7" s="217" t="s">
        <v>56</v>
      </c>
      <c r="B7" s="217" t="s">
        <v>170</v>
      </c>
      <c r="C7" s="218" t="s">
        <v>527</v>
      </c>
      <c r="D7" s="219" t="s">
        <v>527</v>
      </c>
      <c r="E7" s="220">
        <v>39672</v>
      </c>
      <c r="F7" s="221">
        <v>0.16666666666666666</v>
      </c>
      <c r="G7" s="273">
        <v>0.34722222222222227</v>
      </c>
      <c r="H7" s="303">
        <f>G7-F7</f>
        <v>0.1805555555555556</v>
      </c>
      <c r="I7" s="222" t="s">
        <v>294</v>
      </c>
      <c r="J7" s="561"/>
      <c r="K7" s="516"/>
      <c r="L7" s="275"/>
      <c r="M7" s="276"/>
      <c r="N7" s="204"/>
      <c r="O7" s="243">
        <v>2</v>
      </c>
      <c r="P7" s="204" t="s">
        <v>374</v>
      </c>
      <c r="Q7" s="243" t="s">
        <v>587</v>
      </c>
      <c r="R7" s="205"/>
      <c r="S7" s="206"/>
      <c r="T7" s="206"/>
      <c r="U7" s="205"/>
      <c r="V7" s="206"/>
      <c r="W7" s="206"/>
      <c r="X7" s="239"/>
    </row>
    <row r="8" spans="1:24" ht="15.75" customHeight="1">
      <c r="A8" s="166">
        <v>1</v>
      </c>
      <c r="B8" s="166" t="s">
        <v>171</v>
      </c>
      <c r="C8" s="130" t="s">
        <v>527</v>
      </c>
      <c r="D8" s="167" t="s">
        <v>113</v>
      </c>
      <c r="E8" s="168">
        <v>39675</v>
      </c>
      <c r="F8" s="169">
        <v>0.9527777777777778</v>
      </c>
      <c r="G8" s="170">
        <v>0.18472222222222223</v>
      </c>
      <c r="H8" s="306">
        <f>G8-F8+1</f>
        <v>0.2319444444444444</v>
      </c>
      <c r="I8" s="171"/>
      <c r="J8" s="562" t="s">
        <v>702</v>
      </c>
      <c r="K8" s="277" t="s">
        <v>114</v>
      </c>
      <c r="L8" s="335" t="s">
        <v>180</v>
      </c>
      <c r="M8" s="336" t="s">
        <v>181</v>
      </c>
      <c r="N8" s="187"/>
      <c r="O8" s="337">
        <v>14</v>
      </c>
      <c r="P8" s="187" t="s">
        <v>374</v>
      </c>
      <c r="Q8" s="188" t="s">
        <v>587</v>
      </c>
      <c r="R8" s="191"/>
      <c r="S8" s="192"/>
      <c r="T8" s="192"/>
      <c r="U8" s="191"/>
      <c r="V8" s="192"/>
      <c r="W8" s="192"/>
      <c r="X8" s="241"/>
    </row>
    <row r="9" spans="1:24" ht="15.75" customHeight="1">
      <c r="A9" s="166">
        <v>2</v>
      </c>
      <c r="B9" s="166" t="s">
        <v>172</v>
      </c>
      <c r="C9" s="130" t="s">
        <v>300</v>
      </c>
      <c r="D9" s="167" t="s">
        <v>300</v>
      </c>
      <c r="E9" s="168">
        <v>39676</v>
      </c>
      <c r="F9" s="169">
        <v>0.9208333333333334</v>
      </c>
      <c r="G9" s="170">
        <v>0.15902777777777777</v>
      </c>
      <c r="H9" s="306">
        <f aca="true" t="shared" si="0" ref="H9:H14">G9-F9+1</f>
        <v>0.23819444444444438</v>
      </c>
      <c r="I9" s="171"/>
      <c r="J9" s="562" t="s">
        <v>703</v>
      </c>
      <c r="K9" s="277" t="s">
        <v>512</v>
      </c>
      <c r="L9" s="278" t="s">
        <v>180</v>
      </c>
      <c r="M9" s="336" t="s">
        <v>181</v>
      </c>
      <c r="N9" s="187"/>
      <c r="O9" s="337">
        <v>13</v>
      </c>
      <c r="P9" s="187" t="s">
        <v>374</v>
      </c>
      <c r="Q9" s="188" t="s">
        <v>587</v>
      </c>
      <c r="R9" s="191"/>
      <c r="S9" s="192"/>
      <c r="T9" s="192"/>
      <c r="U9" s="191"/>
      <c r="V9" s="192"/>
      <c r="W9" s="192"/>
      <c r="X9" s="241"/>
    </row>
    <row r="10" spans="1:24" ht="15.75" customHeight="1">
      <c r="A10" s="166">
        <f>A9+1</f>
        <v>3</v>
      </c>
      <c r="B10" s="166" t="s">
        <v>173</v>
      </c>
      <c r="C10" s="130" t="s">
        <v>174</v>
      </c>
      <c r="D10" s="167" t="s">
        <v>174</v>
      </c>
      <c r="E10" s="168">
        <v>39677</v>
      </c>
      <c r="F10" s="169">
        <v>0.9145833333333333</v>
      </c>
      <c r="G10" s="170">
        <v>0.22569444444444445</v>
      </c>
      <c r="H10" s="306">
        <f t="shared" si="0"/>
        <v>0.3111111111111111</v>
      </c>
      <c r="I10" s="171" t="s">
        <v>175</v>
      </c>
      <c r="J10" s="562" t="s">
        <v>705</v>
      </c>
      <c r="K10" s="277" t="s">
        <v>176</v>
      </c>
      <c r="L10" s="278" t="s">
        <v>180</v>
      </c>
      <c r="M10" s="279" t="s">
        <v>181</v>
      </c>
      <c r="N10" s="187"/>
      <c r="O10" s="337">
        <v>22</v>
      </c>
      <c r="P10" s="187" t="s">
        <v>374</v>
      </c>
      <c r="Q10" s="188" t="s">
        <v>587</v>
      </c>
      <c r="R10" s="191"/>
      <c r="S10" s="192"/>
      <c r="T10" s="192"/>
      <c r="U10" s="191"/>
      <c r="V10" s="192"/>
      <c r="W10" s="192"/>
      <c r="X10" s="241"/>
    </row>
    <row r="11" spans="1:24" ht="15.75" customHeight="1">
      <c r="A11" s="286">
        <f aca="true" t="shared" si="1" ref="A11:A25">A10+1</f>
        <v>4</v>
      </c>
      <c r="B11" s="286" t="s">
        <v>182</v>
      </c>
      <c r="C11" s="287" t="s">
        <v>668</v>
      </c>
      <c r="D11" s="288" t="s">
        <v>668</v>
      </c>
      <c r="E11" s="289">
        <v>39688</v>
      </c>
      <c r="F11" s="290">
        <v>0.016666666666666666</v>
      </c>
      <c r="G11" s="291">
        <v>0.2638888888888889</v>
      </c>
      <c r="H11" s="305">
        <f t="shared" si="0"/>
        <v>1.2472222222222222</v>
      </c>
      <c r="I11" s="211"/>
      <c r="J11" s="567" t="s">
        <v>702</v>
      </c>
      <c r="K11" s="312" t="s">
        <v>185</v>
      </c>
      <c r="L11" s="293" t="s">
        <v>151</v>
      </c>
      <c r="M11" s="294" t="s">
        <v>365</v>
      </c>
      <c r="N11" s="212"/>
      <c r="O11" s="337">
        <v>26</v>
      </c>
      <c r="P11" s="187" t="s">
        <v>375</v>
      </c>
      <c r="Q11" s="188" t="s">
        <v>365</v>
      </c>
      <c r="R11" s="296"/>
      <c r="S11" s="207"/>
      <c r="T11" s="207"/>
      <c r="U11" s="296"/>
      <c r="V11" s="207"/>
      <c r="W11" s="207"/>
      <c r="X11" s="297"/>
    </row>
    <row r="12" spans="1:24" ht="15.75" customHeight="1">
      <c r="A12" s="166">
        <f t="shared" si="1"/>
        <v>5</v>
      </c>
      <c r="B12" s="166" t="s">
        <v>183</v>
      </c>
      <c r="C12" s="130" t="s">
        <v>527</v>
      </c>
      <c r="D12" s="167" t="s">
        <v>527</v>
      </c>
      <c r="E12" s="168">
        <v>39688</v>
      </c>
      <c r="F12" s="169">
        <v>0.9444444444444445</v>
      </c>
      <c r="G12" s="170">
        <v>0.2604166666666667</v>
      </c>
      <c r="H12" s="306">
        <f t="shared" si="0"/>
        <v>0.3159722222222221</v>
      </c>
      <c r="I12" s="171"/>
      <c r="J12" s="562" t="s">
        <v>702</v>
      </c>
      <c r="K12" s="277" t="s">
        <v>184</v>
      </c>
      <c r="L12" s="278" t="s">
        <v>366</v>
      </c>
      <c r="M12" s="279" t="s">
        <v>365</v>
      </c>
      <c r="N12" s="187"/>
      <c r="O12" s="337">
        <v>28</v>
      </c>
      <c r="P12" s="187" t="s">
        <v>375</v>
      </c>
      <c r="Q12" s="188" t="s">
        <v>366</v>
      </c>
      <c r="R12" s="191"/>
      <c r="S12" s="192"/>
      <c r="T12" s="192"/>
      <c r="U12" s="191"/>
      <c r="V12" s="192"/>
      <c r="W12" s="192"/>
      <c r="X12" s="241"/>
    </row>
    <row r="13" spans="1:24" ht="15.75" customHeight="1">
      <c r="A13" s="166">
        <f t="shared" si="1"/>
        <v>6</v>
      </c>
      <c r="B13" s="166" t="s">
        <v>186</v>
      </c>
      <c r="C13" s="130" t="s">
        <v>527</v>
      </c>
      <c r="D13" s="167" t="s">
        <v>527</v>
      </c>
      <c r="E13" s="168">
        <v>39692</v>
      </c>
      <c r="F13" s="169">
        <v>0.7958333333333334</v>
      </c>
      <c r="G13" s="170">
        <v>0.09652777777777777</v>
      </c>
      <c r="H13" s="306">
        <f t="shared" si="0"/>
        <v>0.3006944444444444</v>
      </c>
      <c r="I13" s="171"/>
      <c r="J13" s="562" t="s">
        <v>702</v>
      </c>
      <c r="K13" s="312" t="s">
        <v>384</v>
      </c>
      <c r="L13" s="278" t="s">
        <v>366</v>
      </c>
      <c r="M13" s="279" t="s">
        <v>365</v>
      </c>
      <c r="N13" s="187"/>
      <c r="O13" s="337">
        <v>10</v>
      </c>
      <c r="P13" s="187" t="s">
        <v>375</v>
      </c>
      <c r="Q13" s="188" t="s">
        <v>366</v>
      </c>
      <c r="R13" s="191"/>
      <c r="S13" s="192"/>
      <c r="T13" s="192"/>
      <c r="U13" s="191"/>
      <c r="V13" s="192"/>
      <c r="W13" s="192"/>
      <c r="X13" s="241"/>
    </row>
    <row r="14" spans="1:24" ht="15.75" customHeight="1">
      <c r="A14" s="166">
        <f t="shared" si="1"/>
        <v>7</v>
      </c>
      <c r="B14" s="166" t="s">
        <v>187</v>
      </c>
      <c r="C14" s="130" t="s">
        <v>379</v>
      </c>
      <c r="D14" s="167" t="s">
        <v>379</v>
      </c>
      <c r="E14" s="168">
        <v>39698</v>
      </c>
      <c r="F14" s="169">
        <v>0.9895833333333334</v>
      </c>
      <c r="G14" s="170">
        <v>0.34375</v>
      </c>
      <c r="H14" s="306">
        <f t="shared" si="0"/>
        <v>0.35416666666666663</v>
      </c>
      <c r="I14" s="171"/>
      <c r="J14" s="562" t="s">
        <v>702</v>
      </c>
      <c r="K14" s="277" t="s">
        <v>380</v>
      </c>
      <c r="L14" s="335" t="s">
        <v>156</v>
      </c>
      <c r="M14" s="279" t="s">
        <v>367</v>
      </c>
      <c r="N14" s="187"/>
      <c r="O14" s="188"/>
      <c r="P14" s="187" t="s">
        <v>375</v>
      </c>
      <c r="Q14" s="188" t="s">
        <v>367</v>
      </c>
      <c r="R14" s="191"/>
      <c r="S14" s="196"/>
      <c r="T14" s="192"/>
      <c r="U14" s="191"/>
      <c r="V14" s="196"/>
      <c r="W14" s="196"/>
      <c r="X14" s="241"/>
    </row>
    <row r="15" spans="1:24" ht="15.75" customHeight="1">
      <c r="A15" s="166">
        <f t="shared" si="1"/>
        <v>8</v>
      </c>
      <c r="B15" s="166" t="s">
        <v>381</v>
      </c>
      <c r="C15" s="130" t="s">
        <v>382</v>
      </c>
      <c r="D15" s="167" t="s">
        <v>382</v>
      </c>
      <c r="E15" s="168">
        <v>39700</v>
      </c>
      <c r="F15" s="169">
        <v>0.075</v>
      </c>
      <c r="G15" s="170">
        <v>0.3069444444444444</v>
      </c>
      <c r="H15" s="306">
        <f>G15-F15</f>
        <v>0.2319444444444444</v>
      </c>
      <c r="I15" s="171"/>
      <c r="J15" s="562" t="s">
        <v>702</v>
      </c>
      <c r="K15" s="312" t="s">
        <v>383</v>
      </c>
      <c r="L15" s="335" t="s">
        <v>155</v>
      </c>
      <c r="M15" s="279" t="s">
        <v>368</v>
      </c>
      <c r="N15" s="187"/>
      <c r="O15" s="337">
        <v>1</v>
      </c>
      <c r="P15" s="187" t="s">
        <v>375</v>
      </c>
      <c r="Q15" s="188" t="s">
        <v>368</v>
      </c>
      <c r="R15" s="191"/>
      <c r="S15" s="192"/>
      <c r="T15" s="192"/>
      <c r="U15" s="191"/>
      <c r="V15" s="192"/>
      <c r="W15" s="192"/>
      <c r="X15" s="241"/>
    </row>
    <row r="16" spans="1:24" ht="15.75" customHeight="1">
      <c r="A16" s="166">
        <f t="shared" si="1"/>
        <v>9</v>
      </c>
      <c r="B16" s="166" t="s">
        <v>14</v>
      </c>
      <c r="C16" s="130" t="s">
        <v>15</v>
      </c>
      <c r="D16" s="167" t="s">
        <v>15</v>
      </c>
      <c r="E16" s="168">
        <v>39701</v>
      </c>
      <c r="F16" s="169">
        <v>0.8465277777777778</v>
      </c>
      <c r="G16" s="170">
        <v>0.2513888888888889</v>
      </c>
      <c r="H16" s="306">
        <f>G16-F16+1</f>
        <v>0.4048611111111111</v>
      </c>
      <c r="I16" s="171" t="s">
        <v>16</v>
      </c>
      <c r="J16" s="562" t="s">
        <v>705</v>
      </c>
      <c r="K16" s="277" t="s">
        <v>675</v>
      </c>
      <c r="L16" s="278" t="s">
        <v>676</v>
      </c>
      <c r="M16" s="279" t="s">
        <v>339</v>
      </c>
      <c r="N16" s="187">
        <v>15</v>
      </c>
      <c r="O16" s="188">
        <v>15</v>
      </c>
      <c r="P16" s="187" t="s">
        <v>375</v>
      </c>
      <c r="Q16" s="188" t="s">
        <v>368</v>
      </c>
      <c r="R16" s="191"/>
      <c r="S16" s="196"/>
      <c r="T16" s="196"/>
      <c r="U16" s="191"/>
      <c r="V16" s="196"/>
      <c r="W16" s="196"/>
      <c r="X16" s="241"/>
    </row>
    <row r="17" spans="1:24" ht="15.75" customHeight="1">
      <c r="A17" s="166">
        <f t="shared" si="1"/>
        <v>10</v>
      </c>
      <c r="B17" s="166" t="s">
        <v>17</v>
      </c>
      <c r="C17" s="130" t="s">
        <v>188</v>
      </c>
      <c r="D17" s="167" t="s">
        <v>188</v>
      </c>
      <c r="E17" s="168">
        <v>39704</v>
      </c>
      <c r="F17" s="169">
        <v>0.8354166666666667</v>
      </c>
      <c r="G17" s="170">
        <v>0.16319444444444445</v>
      </c>
      <c r="H17" s="306">
        <f>G17-F17+1</f>
        <v>0.3277777777777777</v>
      </c>
      <c r="I17" s="171" t="s">
        <v>189</v>
      </c>
      <c r="J17" s="562" t="s">
        <v>702</v>
      </c>
      <c r="K17" s="277" t="s">
        <v>385</v>
      </c>
      <c r="L17" s="278" t="s">
        <v>674</v>
      </c>
      <c r="M17" s="279" t="s">
        <v>386</v>
      </c>
      <c r="N17" s="212"/>
      <c r="O17" s="188">
        <v>30</v>
      </c>
      <c r="P17" s="187" t="s">
        <v>375</v>
      </c>
      <c r="Q17" s="188" t="s">
        <v>368</v>
      </c>
      <c r="R17" s="191"/>
      <c r="S17" s="192"/>
      <c r="T17" s="192"/>
      <c r="U17" s="191"/>
      <c r="V17" s="192"/>
      <c r="W17" s="192"/>
      <c r="X17" s="241"/>
    </row>
    <row r="18" spans="1:24" ht="15.75" customHeight="1">
      <c r="A18" s="166">
        <f t="shared" si="1"/>
        <v>11</v>
      </c>
      <c r="B18" s="166" t="s">
        <v>387</v>
      </c>
      <c r="C18" s="130" t="s">
        <v>388</v>
      </c>
      <c r="D18" s="167" t="s">
        <v>388</v>
      </c>
      <c r="E18" s="168">
        <v>39705</v>
      </c>
      <c r="F18" s="169">
        <v>0.842361111111111</v>
      </c>
      <c r="G18" s="170">
        <v>0.057638888888888885</v>
      </c>
      <c r="H18" s="306">
        <f>G18-F18+1</f>
        <v>0.2152777777777779</v>
      </c>
      <c r="I18" s="171" t="s">
        <v>389</v>
      </c>
      <c r="J18" s="562" t="s">
        <v>704</v>
      </c>
      <c r="K18" s="277" t="s">
        <v>390</v>
      </c>
      <c r="L18" s="278" t="s">
        <v>674</v>
      </c>
      <c r="M18" s="279" t="s">
        <v>391</v>
      </c>
      <c r="N18" s="187">
        <v>20</v>
      </c>
      <c r="O18" s="188">
        <v>22</v>
      </c>
      <c r="P18" s="187" t="s">
        <v>375</v>
      </c>
      <c r="Q18" s="188" t="s">
        <v>368</v>
      </c>
      <c r="R18" s="191"/>
      <c r="S18" s="192"/>
      <c r="T18" s="192"/>
      <c r="U18" s="191"/>
      <c r="V18" s="192"/>
      <c r="W18" s="192"/>
      <c r="X18" s="241"/>
    </row>
    <row r="19" spans="1:24" ht="15.75" customHeight="1">
      <c r="A19" s="166">
        <f t="shared" si="1"/>
        <v>12</v>
      </c>
      <c r="B19" s="166" t="s">
        <v>392</v>
      </c>
      <c r="C19" s="130" t="s">
        <v>393</v>
      </c>
      <c r="D19" s="167" t="s">
        <v>394</v>
      </c>
      <c r="E19" s="168">
        <v>39707</v>
      </c>
      <c r="F19" s="169">
        <v>0.8701388888888889</v>
      </c>
      <c r="G19" s="170">
        <v>0.21875</v>
      </c>
      <c r="H19" s="306">
        <f>G19-F19+1</f>
        <v>0.3486111111111111</v>
      </c>
      <c r="I19" s="171" t="s">
        <v>395</v>
      </c>
      <c r="J19" s="562" t="s">
        <v>134</v>
      </c>
      <c r="K19" s="298" t="s">
        <v>671</v>
      </c>
      <c r="L19" s="278" t="s">
        <v>334</v>
      </c>
      <c r="M19" s="279" t="s">
        <v>203</v>
      </c>
      <c r="N19" s="187">
        <v>14</v>
      </c>
      <c r="O19" s="188">
        <v>19</v>
      </c>
      <c r="P19" s="187" t="s">
        <v>375</v>
      </c>
      <c r="Q19" s="188" t="s">
        <v>368</v>
      </c>
      <c r="R19" s="191"/>
      <c r="S19" s="192"/>
      <c r="T19" s="192"/>
      <c r="U19" s="191"/>
      <c r="V19" s="192"/>
      <c r="W19" s="192"/>
      <c r="X19" s="241"/>
    </row>
    <row r="20" spans="1:24" ht="15.75" customHeight="1">
      <c r="A20" s="166">
        <f t="shared" si="1"/>
        <v>13</v>
      </c>
      <c r="B20" s="166" t="s">
        <v>204</v>
      </c>
      <c r="C20" s="130" t="s">
        <v>205</v>
      </c>
      <c r="D20" s="167" t="s">
        <v>205</v>
      </c>
      <c r="E20" s="168">
        <v>39708</v>
      </c>
      <c r="F20" s="169">
        <v>0.94375</v>
      </c>
      <c r="G20" s="170">
        <v>0.2611111111111111</v>
      </c>
      <c r="H20" s="306">
        <f>G20-F20+1</f>
        <v>0.3173611111111112</v>
      </c>
      <c r="I20" s="171" t="s">
        <v>206</v>
      </c>
      <c r="J20" s="562" t="s">
        <v>134</v>
      </c>
      <c r="K20" s="277" t="s">
        <v>671</v>
      </c>
      <c r="L20" s="278" t="s">
        <v>334</v>
      </c>
      <c r="M20" s="279" t="s">
        <v>591</v>
      </c>
      <c r="N20" s="187">
        <v>11</v>
      </c>
      <c r="O20" s="188">
        <v>13</v>
      </c>
      <c r="P20" s="187" t="s">
        <v>375</v>
      </c>
      <c r="Q20" s="188" t="s">
        <v>368</v>
      </c>
      <c r="R20" s="191"/>
      <c r="S20" s="192"/>
      <c r="T20" s="192"/>
      <c r="U20" s="191"/>
      <c r="V20" s="192"/>
      <c r="W20" s="192"/>
      <c r="X20" s="241"/>
    </row>
    <row r="21" spans="1:24" ht="15.75" customHeight="1">
      <c r="A21" s="166">
        <f t="shared" si="1"/>
        <v>14</v>
      </c>
      <c r="B21" s="166" t="s">
        <v>592</v>
      </c>
      <c r="C21" s="130" t="s">
        <v>593</v>
      </c>
      <c r="D21" s="167" t="s">
        <v>594</v>
      </c>
      <c r="E21" s="168">
        <v>39710</v>
      </c>
      <c r="F21" s="169">
        <v>0.010416666666666666</v>
      </c>
      <c r="G21" s="170">
        <v>0.24097222222222223</v>
      </c>
      <c r="H21" s="306">
        <f>G21-F21</f>
        <v>0.23055555555555557</v>
      </c>
      <c r="I21" s="171" t="s">
        <v>206</v>
      </c>
      <c r="J21" s="562" t="s">
        <v>134</v>
      </c>
      <c r="K21" s="277" t="s">
        <v>670</v>
      </c>
      <c r="L21" s="278" t="s">
        <v>334</v>
      </c>
      <c r="M21" s="279" t="s">
        <v>339</v>
      </c>
      <c r="N21" s="187">
        <v>30</v>
      </c>
      <c r="O21" s="188">
        <v>33</v>
      </c>
      <c r="P21" s="187" t="s">
        <v>375</v>
      </c>
      <c r="Q21" s="188" t="s">
        <v>369</v>
      </c>
      <c r="R21" s="171"/>
      <c r="S21" s="192"/>
      <c r="T21" s="192"/>
      <c r="U21" s="171"/>
      <c r="V21" s="192"/>
      <c r="W21" s="192"/>
      <c r="X21" s="241"/>
    </row>
    <row r="22" spans="1:24" ht="15.75" customHeight="1">
      <c r="A22" s="166">
        <f t="shared" si="1"/>
        <v>15</v>
      </c>
      <c r="B22" s="166" t="s">
        <v>595</v>
      </c>
      <c r="C22" s="130" t="s">
        <v>596</v>
      </c>
      <c r="D22" s="167" t="s">
        <v>596</v>
      </c>
      <c r="E22" s="168">
        <v>39711</v>
      </c>
      <c r="F22" s="169">
        <v>0.1076388888888889</v>
      </c>
      <c r="G22" s="170">
        <v>0.4895833333333333</v>
      </c>
      <c r="H22" s="306">
        <f>G22-F22</f>
        <v>0.3819444444444444</v>
      </c>
      <c r="I22" s="171" t="s">
        <v>206</v>
      </c>
      <c r="J22" s="562" t="s">
        <v>134</v>
      </c>
      <c r="K22" s="277" t="s">
        <v>670</v>
      </c>
      <c r="L22" s="278" t="s">
        <v>334</v>
      </c>
      <c r="M22" s="279" t="s">
        <v>597</v>
      </c>
      <c r="N22" s="187">
        <v>20</v>
      </c>
      <c r="O22" s="188">
        <v>21</v>
      </c>
      <c r="P22" s="187" t="s">
        <v>370</v>
      </c>
      <c r="Q22" s="188" t="s">
        <v>370</v>
      </c>
      <c r="R22" s="171"/>
      <c r="S22" s="192"/>
      <c r="T22" s="192"/>
      <c r="U22" s="171"/>
      <c r="V22" s="192"/>
      <c r="W22" s="192"/>
      <c r="X22" s="241"/>
    </row>
    <row r="23" spans="1:24" ht="15.75" customHeight="1">
      <c r="A23" s="166">
        <f t="shared" si="1"/>
        <v>16</v>
      </c>
      <c r="B23" s="166" t="s">
        <v>598</v>
      </c>
      <c r="C23" s="130" t="s">
        <v>599</v>
      </c>
      <c r="D23" s="167" t="s">
        <v>599</v>
      </c>
      <c r="E23" s="168">
        <v>39712</v>
      </c>
      <c r="F23" s="169">
        <v>0.9409722222222222</v>
      </c>
      <c r="G23" s="170">
        <v>0.2847222222222222</v>
      </c>
      <c r="H23" s="306">
        <f>G23-F23+1</f>
        <v>0.34375</v>
      </c>
      <c r="I23" s="171" t="s">
        <v>600</v>
      </c>
      <c r="J23" s="563" t="s">
        <v>705</v>
      </c>
      <c r="K23" s="277" t="s">
        <v>602</v>
      </c>
      <c r="L23" s="278" t="s">
        <v>672</v>
      </c>
      <c r="M23" s="279" t="s">
        <v>601</v>
      </c>
      <c r="N23" s="187">
        <v>29</v>
      </c>
      <c r="O23" s="188">
        <v>31</v>
      </c>
      <c r="P23" s="187" t="s">
        <v>370</v>
      </c>
      <c r="Q23" s="188" t="s">
        <v>371</v>
      </c>
      <c r="R23" s="171"/>
      <c r="S23" s="192"/>
      <c r="T23" s="192"/>
      <c r="U23" s="171"/>
      <c r="V23" s="192"/>
      <c r="W23" s="192"/>
      <c r="X23" s="241"/>
    </row>
    <row r="24" spans="1:24" ht="15.75" customHeight="1">
      <c r="A24" s="166">
        <f t="shared" si="1"/>
        <v>17</v>
      </c>
      <c r="B24" s="166" t="s">
        <v>603</v>
      </c>
      <c r="C24" s="130" t="s">
        <v>604</v>
      </c>
      <c r="D24" s="167" t="s">
        <v>605</v>
      </c>
      <c r="E24" s="168">
        <v>39714</v>
      </c>
      <c r="F24" s="169">
        <v>0.008333333333333333</v>
      </c>
      <c r="G24" s="170">
        <v>0.29930555555555555</v>
      </c>
      <c r="H24" s="306">
        <f>G24-F24</f>
        <v>0.2909722222222222</v>
      </c>
      <c r="I24" s="172" t="s">
        <v>606</v>
      </c>
      <c r="J24" s="563" t="s">
        <v>704</v>
      </c>
      <c r="K24" s="280" t="s">
        <v>607</v>
      </c>
      <c r="L24" s="281" t="s">
        <v>673</v>
      </c>
      <c r="M24" s="282" t="s">
        <v>608</v>
      </c>
      <c r="N24" s="212"/>
      <c r="O24" s="188">
        <v>9</v>
      </c>
      <c r="P24" s="187" t="s">
        <v>371</v>
      </c>
      <c r="Q24" s="188" t="s">
        <v>371</v>
      </c>
      <c r="R24" s="172"/>
      <c r="S24" s="193"/>
      <c r="T24" s="192"/>
      <c r="U24" s="172"/>
      <c r="V24" s="193"/>
      <c r="W24" s="192"/>
      <c r="X24" s="241"/>
    </row>
    <row r="25" spans="1:24" ht="15.75" customHeight="1">
      <c r="A25" s="173">
        <f t="shared" si="1"/>
        <v>18</v>
      </c>
      <c r="B25" s="173" t="s">
        <v>609</v>
      </c>
      <c r="C25" s="126" t="s">
        <v>610</v>
      </c>
      <c r="D25" s="174" t="s">
        <v>610</v>
      </c>
      <c r="E25" s="175">
        <v>39715</v>
      </c>
      <c r="F25" s="176">
        <v>0.84375</v>
      </c>
      <c r="G25" s="177">
        <v>0.12708333333333333</v>
      </c>
      <c r="H25" s="306">
        <f>G25-F25+1</f>
        <v>0.2833333333333333</v>
      </c>
      <c r="I25" s="172" t="s">
        <v>611</v>
      </c>
      <c r="J25" s="563" t="s">
        <v>705</v>
      </c>
      <c r="K25" s="280" t="s">
        <v>612</v>
      </c>
      <c r="L25" s="281" t="s">
        <v>613</v>
      </c>
      <c r="M25" s="282" t="s">
        <v>614</v>
      </c>
      <c r="N25" s="189">
        <v>17</v>
      </c>
      <c r="O25" s="190">
        <v>18</v>
      </c>
      <c r="P25" s="189" t="s">
        <v>376</v>
      </c>
      <c r="Q25" s="190" t="s">
        <v>372</v>
      </c>
      <c r="R25" s="172"/>
      <c r="S25" s="193"/>
      <c r="T25" s="193"/>
      <c r="U25" s="172"/>
      <c r="V25" s="193"/>
      <c r="W25" s="193"/>
      <c r="X25" s="241"/>
    </row>
    <row r="26" spans="1:24" ht="15.75" customHeight="1">
      <c r="A26" s="223" t="s">
        <v>616</v>
      </c>
      <c r="B26" s="223" t="s">
        <v>615</v>
      </c>
      <c r="C26" s="224" t="s">
        <v>298</v>
      </c>
      <c r="D26" s="225" t="s">
        <v>298</v>
      </c>
      <c r="E26" s="226">
        <v>39716</v>
      </c>
      <c r="F26" s="227">
        <v>0.9222222222222222</v>
      </c>
      <c r="G26" s="228">
        <v>0.09305555555555556</v>
      </c>
      <c r="H26" s="304">
        <f>G26-F26+1</f>
        <v>0.1708333333333334</v>
      </c>
      <c r="I26" s="201" t="s">
        <v>299</v>
      </c>
      <c r="J26" s="560"/>
      <c r="K26" s="299"/>
      <c r="L26" s="300"/>
      <c r="M26" s="301"/>
      <c r="N26" s="199"/>
      <c r="O26" s="200"/>
      <c r="P26" s="199" t="s">
        <v>372</v>
      </c>
      <c r="Q26" s="200" t="s">
        <v>372</v>
      </c>
      <c r="R26" s="201"/>
      <c r="S26" s="202"/>
      <c r="T26" s="202"/>
      <c r="U26" s="201"/>
      <c r="V26" s="202"/>
      <c r="W26" s="202"/>
      <c r="X26" s="270"/>
    </row>
    <row r="27" spans="1:24" ht="15.75" customHeight="1">
      <c r="A27" s="166">
        <v>19</v>
      </c>
      <c r="B27" s="166" t="s">
        <v>617</v>
      </c>
      <c r="C27" s="130" t="s">
        <v>664</v>
      </c>
      <c r="D27" s="167" t="s">
        <v>298</v>
      </c>
      <c r="E27" s="168">
        <v>39717</v>
      </c>
      <c r="F27" s="169">
        <v>0.8388888888888889</v>
      </c>
      <c r="G27" s="170">
        <v>0.2125</v>
      </c>
      <c r="H27" s="306">
        <f>G27-F27+1</f>
        <v>0.3736111111111111</v>
      </c>
      <c r="I27" s="171" t="s">
        <v>665</v>
      </c>
      <c r="J27" s="563" t="s">
        <v>705</v>
      </c>
      <c r="K27" s="280" t="s">
        <v>612</v>
      </c>
      <c r="L27" s="281" t="s">
        <v>613</v>
      </c>
      <c r="M27" s="282" t="s">
        <v>614</v>
      </c>
      <c r="N27" s="212"/>
      <c r="O27" s="188">
        <v>18</v>
      </c>
      <c r="P27" s="187" t="s">
        <v>372</v>
      </c>
      <c r="Q27" s="188" t="s">
        <v>367</v>
      </c>
      <c r="R27" s="171"/>
      <c r="S27" s="192"/>
      <c r="T27" s="192"/>
      <c r="U27" s="171"/>
      <c r="V27" s="192"/>
      <c r="W27" s="192"/>
      <c r="X27" s="241"/>
    </row>
    <row r="28" spans="1:24" ht="15.75" customHeight="1">
      <c r="A28" s="286">
        <v>20</v>
      </c>
      <c r="B28" s="286" t="s">
        <v>618</v>
      </c>
      <c r="C28" s="287" t="s">
        <v>6</v>
      </c>
      <c r="D28" s="288" t="s">
        <v>6</v>
      </c>
      <c r="E28" s="289">
        <v>39723</v>
      </c>
      <c r="F28" s="290">
        <v>0.8854166666666666</v>
      </c>
      <c r="G28" s="291">
        <v>0.1875</v>
      </c>
      <c r="H28" s="305">
        <f>G28-F28+1</f>
        <v>0.30208333333333337</v>
      </c>
      <c r="I28" s="211"/>
      <c r="J28" s="567" t="s">
        <v>702</v>
      </c>
      <c r="K28" s="292" t="s">
        <v>669</v>
      </c>
      <c r="L28" s="293" t="s">
        <v>377</v>
      </c>
      <c r="M28" s="294" t="s">
        <v>377</v>
      </c>
      <c r="N28" s="212"/>
      <c r="O28" s="337"/>
      <c r="P28" s="187" t="s">
        <v>377</v>
      </c>
      <c r="Q28" s="188" t="s">
        <v>367</v>
      </c>
      <c r="R28" s="296"/>
      <c r="S28" s="207"/>
      <c r="T28" s="207"/>
      <c r="U28" s="296"/>
      <c r="V28" s="207"/>
      <c r="W28" s="207"/>
      <c r="X28" s="297"/>
    </row>
    <row r="29" spans="1:24" ht="15.75" customHeight="1" thickBot="1">
      <c r="A29" s="178">
        <v>21</v>
      </c>
      <c r="B29" s="178" t="s">
        <v>297</v>
      </c>
      <c r="C29" s="179" t="s">
        <v>527</v>
      </c>
      <c r="D29" s="180" t="s">
        <v>527</v>
      </c>
      <c r="E29" s="181">
        <v>39724</v>
      </c>
      <c r="F29" s="182">
        <v>0.9333333333333332</v>
      </c>
      <c r="G29" s="233">
        <v>0.3368055555555556</v>
      </c>
      <c r="H29" s="307">
        <f>G29-F29+1</f>
        <v>0.40347222222222234</v>
      </c>
      <c r="I29" s="183" t="s">
        <v>666</v>
      </c>
      <c r="J29" s="565" t="s">
        <v>702</v>
      </c>
      <c r="K29" s="283" t="s">
        <v>667</v>
      </c>
      <c r="L29" s="284" t="s">
        <v>377</v>
      </c>
      <c r="M29" s="285" t="s">
        <v>373</v>
      </c>
      <c r="N29" s="234"/>
      <c r="O29" s="338"/>
      <c r="P29" s="234" t="s">
        <v>377</v>
      </c>
      <c r="Q29" s="235" t="s">
        <v>373</v>
      </c>
      <c r="R29" s="238"/>
      <c r="S29" s="194"/>
      <c r="T29" s="194"/>
      <c r="U29" s="238"/>
      <c r="V29" s="194"/>
      <c r="W29" s="194"/>
      <c r="X29" s="302"/>
    </row>
    <row r="30" spans="1:24" ht="13.5" thickBot="1">
      <c r="A30" s="440">
        <v>21</v>
      </c>
      <c r="B30" s="86"/>
      <c r="D30" s="1"/>
      <c r="E30" s="87"/>
      <c r="F30" s="2"/>
      <c r="G30" s="2"/>
      <c r="H30" s="90">
        <f>SUM(H8:H25,H27:H29)</f>
        <v>7.45486111111111</v>
      </c>
      <c r="I30" s="2"/>
      <c r="J30" s="2"/>
      <c r="K30" s="2"/>
      <c r="L30" s="2"/>
      <c r="M30" s="2"/>
      <c r="N30" s="514">
        <f>SUM(N8:N25,N27:N29)</f>
        <v>156</v>
      </c>
      <c r="O30" s="514">
        <f>SUM(O8:O25,O27:O29)</f>
        <v>343</v>
      </c>
      <c r="P30" s="514">
        <f>SUM(P8:P25,P27:P29)</f>
        <v>0</v>
      </c>
      <c r="Q30" s="514">
        <f>SUM(Q8:Q25,Q27:Q29)</f>
        <v>0</v>
      </c>
      <c r="R30" s="2"/>
      <c r="S30" s="2"/>
      <c r="T30" s="1"/>
      <c r="U30" s="2"/>
      <c r="V30" s="2"/>
      <c r="W30" s="1"/>
      <c r="X30" s="242">
        <f>SUM(X7:X29)</f>
        <v>0</v>
      </c>
    </row>
    <row r="31" spans="1:24" ht="12.75">
      <c r="A31" s="86"/>
      <c r="B31" s="86"/>
      <c r="D31" s="1"/>
      <c r="E31" s="87"/>
      <c r="F31" s="2"/>
      <c r="G31" s="2"/>
      <c r="H31" s="438"/>
      <c r="I31" s="2"/>
      <c r="J31" s="2"/>
      <c r="K31" s="2"/>
      <c r="L31" s="2"/>
      <c r="M31" s="2"/>
      <c r="N31" s="439"/>
      <c r="O31" s="439"/>
      <c r="P31" s="439"/>
      <c r="Q31" s="439"/>
      <c r="R31" s="2"/>
      <c r="S31" s="2"/>
      <c r="T31" s="1"/>
      <c r="U31" s="2"/>
      <c r="V31" s="2"/>
      <c r="W31" s="1"/>
      <c r="X31" s="438"/>
    </row>
    <row r="32" spans="1:22" ht="15.75" customHeight="1">
      <c r="A32" s="86"/>
      <c r="B32" s="86"/>
      <c r="C32" s="246" t="s">
        <v>10</v>
      </c>
      <c r="D32" s="1"/>
      <c r="E32" s="87"/>
      <c r="F32" s="2"/>
      <c r="G32" s="2"/>
      <c r="H32" s="92"/>
      <c r="I32" s="2"/>
      <c r="J32" s="570" t="s">
        <v>46</v>
      </c>
      <c r="K32" s="570">
        <v>9</v>
      </c>
      <c r="L32" s="574">
        <f>SUM(H8,H11:H15,H17,H28:H29)</f>
        <v>3.7152777777777777</v>
      </c>
      <c r="M32" s="2"/>
      <c r="N32" s="2"/>
      <c r="O32" s="2"/>
      <c r="P32" s="2"/>
      <c r="Q32" s="2"/>
      <c r="R32" s="1"/>
      <c r="S32" s="2"/>
      <c r="T32" s="2"/>
      <c r="U32" s="1"/>
      <c r="V32" s="1"/>
    </row>
    <row r="33" spans="1:20" ht="15.75" customHeight="1">
      <c r="A33" s="269"/>
      <c r="B33" s="269"/>
      <c r="C33" s="269"/>
      <c r="D33" s="269"/>
      <c r="J33" s="571" t="s">
        <v>47</v>
      </c>
      <c r="K33" s="572">
        <v>3</v>
      </c>
      <c r="L33" s="577">
        <f>SUM(H9,H18,H24)</f>
        <v>0.7444444444444445</v>
      </c>
      <c r="M33" s="213" t="s">
        <v>159</v>
      </c>
      <c r="R33" s="517" t="s">
        <v>545</v>
      </c>
      <c r="S33" s="517"/>
      <c r="T33" s="517"/>
    </row>
    <row r="34" spans="1:22" ht="12.75">
      <c r="A34" s="1"/>
      <c r="B34" s="1"/>
      <c r="C34" s="94"/>
      <c r="D34" s="1"/>
      <c r="E34" s="2"/>
      <c r="F34" s="2"/>
      <c r="G34" s="2"/>
      <c r="H34" s="92"/>
      <c r="I34" s="2"/>
      <c r="J34" s="570" t="s">
        <v>48</v>
      </c>
      <c r="K34" s="570">
        <v>5</v>
      </c>
      <c r="L34" s="574">
        <f>SUM(H10,H16,H23,H25,H27,)</f>
        <v>1.7166666666666666</v>
      </c>
      <c r="M34" s="2"/>
      <c r="N34" s="2"/>
      <c r="O34" s="2"/>
      <c r="P34" s="2"/>
      <c r="Q34" s="2"/>
      <c r="R34" s="326" t="s">
        <v>378</v>
      </c>
      <c r="S34" s="474"/>
      <c r="T34" s="474"/>
      <c r="U34" s="326"/>
      <c r="V34" s="1"/>
    </row>
    <row r="35" spans="1:22" ht="12.75">
      <c r="A35" s="1"/>
      <c r="B35" s="1"/>
      <c r="C35" s="94"/>
      <c r="D35" s="94"/>
      <c r="E35" s="2"/>
      <c r="F35" s="89"/>
      <c r="G35" s="89"/>
      <c r="H35" s="92"/>
      <c r="I35" s="2"/>
      <c r="J35" s="571" t="s">
        <v>45</v>
      </c>
      <c r="K35" s="570">
        <v>0</v>
      </c>
      <c r="L35" s="574"/>
      <c r="M35" s="2"/>
      <c r="N35" s="89"/>
      <c r="O35" s="89"/>
      <c r="P35" s="89"/>
      <c r="Q35" s="89"/>
      <c r="R35" s="1"/>
      <c r="S35" s="2"/>
      <c r="T35" s="2"/>
      <c r="U35" s="1"/>
      <c r="V35" s="1"/>
    </row>
    <row r="36" spans="10:12" ht="12.75">
      <c r="J36" s="571" t="s">
        <v>49</v>
      </c>
      <c r="K36" s="571">
        <v>4</v>
      </c>
      <c r="L36" s="577">
        <f>SUM(H19:H22)</f>
        <v>1.2784722222222222</v>
      </c>
    </row>
    <row r="37" spans="10:12" ht="12.75">
      <c r="J37" s="571" t="s">
        <v>50</v>
      </c>
      <c r="K37" s="572">
        <f>SUM(K32:K36)</f>
        <v>21</v>
      </c>
      <c r="L37" s="577">
        <f>SUM(L32:L36)</f>
        <v>7.454861111111111</v>
      </c>
    </row>
  </sheetData>
  <mergeCells count="8">
    <mergeCell ref="U3:W3"/>
    <mergeCell ref="F4:G4"/>
    <mergeCell ref="C3:D3"/>
    <mergeCell ref="F3:H3"/>
    <mergeCell ref="N3:O3"/>
    <mergeCell ref="P3:Q3"/>
    <mergeCell ref="R3:T3"/>
    <mergeCell ref="K3:M3"/>
  </mergeCells>
  <printOptions/>
  <pageMargins left="0.5" right="0.5" top="0.5" bottom="0.5" header="0.49" footer="0.49"/>
  <pageSetup fitToHeight="0" fitToWidth="1" horizontalDpi="600" verticalDpi="600" orientation="landscape" paperSize="9" scale="68" r:id="rId1"/>
  <headerFooter alignWithMargins="0">
    <oddFooter>&amp;R&amp;D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1"/>
  <sheetViews>
    <sheetView workbookViewId="0" topLeftCell="A1">
      <selection activeCell="K36" sqref="K36:L40"/>
    </sheetView>
  </sheetViews>
  <sheetFormatPr defaultColWidth="11.421875" defaultRowHeight="12.75"/>
  <cols>
    <col min="1" max="1" width="5.421875" style="0" customWidth="1"/>
    <col min="2" max="3" width="6.8515625" style="0" customWidth="1"/>
    <col min="4" max="4" width="7.00390625" style="0" customWidth="1"/>
    <col min="5" max="5" width="9.8515625" style="0" customWidth="1"/>
    <col min="6" max="6" width="7.28125" style="0" customWidth="1"/>
    <col min="7" max="7" width="6.8515625" style="0" customWidth="1"/>
    <col min="8" max="8" width="8.421875" style="0" customWidth="1"/>
    <col min="9" max="9" width="19.8515625" style="0" customWidth="1"/>
    <col min="10" max="10" width="9.140625" style="0" customWidth="1"/>
    <col min="11" max="11" width="8.140625" style="0" customWidth="1"/>
    <col min="12" max="12" width="8.7109375" style="0" customWidth="1"/>
    <col min="13" max="13" width="11.8515625" style="0" customWidth="1"/>
    <col min="14" max="14" width="4.28125" style="0" customWidth="1"/>
    <col min="15" max="15" width="4.7109375" style="0" customWidth="1"/>
    <col min="16" max="16" width="4.28125" style="0" customWidth="1"/>
    <col min="17" max="17" width="4.7109375" style="0" customWidth="1"/>
    <col min="18" max="18" width="7.7109375" style="0" customWidth="1"/>
    <col min="19" max="19" width="7.28125" style="0" customWidth="1"/>
    <col min="20" max="20" width="7.140625" style="0" customWidth="1"/>
    <col min="21" max="21" width="7.00390625" style="0" customWidth="1"/>
    <col min="22" max="23" width="7.140625" style="0" customWidth="1"/>
    <col min="24" max="24" width="7.7109375" style="0" customWidth="1"/>
  </cols>
  <sheetData>
    <row r="1" spans="1:22" ht="12.75">
      <c r="A1" s="3" t="s">
        <v>253</v>
      </c>
      <c r="B1" s="3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1"/>
      <c r="S1" s="2"/>
      <c r="T1" s="2"/>
      <c r="U1" s="1"/>
      <c r="V1" s="1"/>
    </row>
    <row r="2" spans="1:24" ht="6" customHeight="1" thickBot="1">
      <c r="A2" s="1"/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1"/>
      <c r="U2" s="2"/>
      <c r="V2" s="2"/>
      <c r="W2" s="1"/>
      <c r="X2" s="1"/>
    </row>
    <row r="3" spans="1:24" ht="12.75">
      <c r="A3" s="4" t="s">
        <v>623</v>
      </c>
      <c r="B3" s="334" t="s">
        <v>28</v>
      </c>
      <c r="C3" s="593" t="s">
        <v>624</v>
      </c>
      <c r="D3" s="598"/>
      <c r="E3" s="5" t="s">
        <v>461</v>
      </c>
      <c r="F3" s="599" t="s">
        <v>462</v>
      </c>
      <c r="G3" s="600"/>
      <c r="H3" s="601"/>
      <c r="I3" s="4" t="s">
        <v>36</v>
      </c>
      <c r="J3" s="334" t="s">
        <v>38</v>
      </c>
      <c r="K3" s="334" t="s">
        <v>466</v>
      </c>
      <c r="L3" s="559"/>
      <c r="M3" s="558"/>
      <c r="N3" s="593" t="s">
        <v>464</v>
      </c>
      <c r="O3" s="594"/>
      <c r="P3" s="593" t="s">
        <v>530</v>
      </c>
      <c r="Q3" s="598"/>
      <c r="R3" s="593" t="s">
        <v>619</v>
      </c>
      <c r="S3" s="594"/>
      <c r="T3" s="595"/>
      <c r="U3" s="593" t="s">
        <v>20</v>
      </c>
      <c r="V3" s="594"/>
      <c r="W3" s="595"/>
      <c r="X3" s="4" t="s">
        <v>11</v>
      </c>
    </row>
    <row r="4" spans="1:24" ht="12.75">
      <c r="A4" s="7"/>
      <c r="B4" s="332" t="s">
        <v>690</v>
      </c>
      <c r="C4" s="8"/>
      <c r="D4" s="9"/>
      <c r="E4" s="10"/>
      <c r="F4" s="596" t="s">
        <v>260</v>
      </c>
      <c r="G4" s="597"/>
      <c r="H4" s="244"/>
      <c r="I4" s="7"/>
      <c r="J4" s="566" t="s">
        <v>39</v>
      </c>
      <c r="K4" s="332"/>
      <c r="L4" s="184"/>
      <c r="M4" s="333"/>
      <c r="N4" s="8"/>
      <c r="O4" s="9"/>
      <c r="P4" s="8"/>
      <c r="Q4" s="9"/>
      <c r="R4" s="332"/>
      <c r="S4" s="184"/>
      <c r="T4" s="333"/>
      <c r="U4" s="332"/>
      <c r="V4" s="184"/>
      <c r="W4" s="333"/>
      <c r="X4" s="247" t="s">
        <v>12</v>
      </c>
    </row>
    <row r="5" spans="1:24" ht="13.5" thickBot="1">
      <c r="A5" s="13"/>
      <c r="B5" s="274" t="s">
        <v>214</v>
      </c>
      <c r="C5" s="14" t="s">
        <v>261</v>
      </c>
      <c r="D5" s="15" t="s">
        <v>262</v>
      </c>
      <c r="E5" s="185" t="s">
        <v>305</v>
      </c>
      <c r="F5" s="17" t="s">
        <v>264</v>
      </c>
      <c r="G5" s="17" t="s">
        <v>265</v>
      </c>
      <c r="H5" s="245" t="s">
        <v>266</v>
      </c>
      <c r="I5" s="13" t="s">
        <v>37</v>
      </c>
      <c r="J5" s="274"/>
      <c r="K5" s="14" t="s">
        <v>177</v>
      </c>
      <c r="L5" s="17" t="s">
        <v>179</v>
      </c>
      <c r="M5" s="15" t="s">
        <v>178</v>
      </c>
      <c r="N5" s="185" t="s">
        <v>531</v>
      </c>
      <c r="O5" s="185" t="s">
        <v>532</v>
      </c>
      <c r="P5" s="14" t="s">
        <v>531</v>
      </c>
      <c r="Q5" s="15" t="s">
        <v>532</v>
      </c>
      <c r="R5" s="14" t="s">
        <v>21</v>
      </c>
      <c r="S5" s="17" t="s">
        <v>534</v>
      </c>
      <c r="T5" s="15" t="s">
        <v>535</v>
      </c>
      <c r="U5" s="14" t="s">
        <v>21</v>
      </c>
      <c r="V5" s="17" t="s">
        <v>22</v>
      </c>
      <c r="W5" s="15" t="s">
        <v>23</v>
      </c>
      <c r="X5" s="185" t="s">
        <v>620</v>
      </c>
    </row>
    <row r="6" spans="1:24" ht="6.75" customHeight="1" thickBot="1">
      <c r="A6" s="21"/>
      <c r="B6" s="1"/>
      <c r="C6" s="1"/>
      <c r="D6" s="1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331"/>
      <c r="Q6" s="331"/>
      <c r="R6" s="2"/>
      <c r="S6" s="2"/>
      <c r="T6" s="1"/>
      <c r="U6" s="2"/>
      <c r="V6" s="2"/>
      <c r="W6" s="1"/>
      <c r="X6" s="186"/>
    </row>
    <row r="7" spans="1:24" ht="15.75" customHeight="1">
      <c r="A7" s="217"/>
      <c r="B7" s="217" t="s">
        <v>56</v>
      </c>
      <c r="C7" s="218" t="s">
        <v>57</v>
      </c>
      <c r="D7" s="219" t="s">
        <v>57</v>
      </c>
      <c r="E7" s="220"/>
      <c r="F7" s="221"/>
      <c r="G7" s="273"/>
      <c r="H7" s="303"/>
      <c r="I7" s="222" t="s">
        <v>58</v>
      </c>
      <c r="J7" s="222"/>
      <c r="K7" s="516"/>
      <c r="L7" s="275"/>
      <c r="M7" s="205" t="s">
        <v>59</v>
      </c>
      <c r="N7" s="204"/>
      <c r="O7" s="243">
        <v>0</v>
      </c>
      <c r="P7" s="204" t="s">
        <v>374</v>
      </c>
      <c r="Q7" s="243" t="s">
        <v>587</v>
      </c>
      <c r="R7" s="205"/>
      <c r="S7" s="206"/>
      <c r="T7" s="206"/>
      <c r="U7" s="205"/>
      <c r="V7" s="206"/>
      <c r="W7" s="206"/>
      <c r="X7" s="239"/>
    </row>
    <row r="8" spans="1:24" ht="15.75" customHeight="1">
      <c r="A8" s="166" t="s">
        <v>234</v>
      </c>
      <c r="B8" s="37">
        <v>1</v>
      </c>
      <c r="C8" s="38" t="s">
        <v>263</v>
      </c>
      <c r="D8" s="39" t="s">
        <v>263</v>
      </c>
      <c r="E8" s="40">
        <v>39685</v>
      </c>
      <c r="F8" s="43">
        <v>0.9305555555555555</v>
      </c>
      <c r="G8" s="44">
        <v>0.0798611111111111</v>
      </c>
      <c r="H8" s="306">
        <f>G8-F8+1</f>
        <v>0.14930555555555558</v>
      </c>
      <c r="I8" s="48" t="s">
        <v>60</v>
      </c>
      <c r="J8" s="171" t="s">
        <v>706</v>
      </c>
      <c r="K8" s="277"/>
      <c r="L8" s="278"/>
      <c r="M8" s="48"/>
      <c r="N8" s="187"/>
      <c r="O8" s="188">
        <v>9</v>
      </c>
      <c r="P8" s="187" t="s">
        <v>374</v>
      </c>
      <c r="Q8" s="188" t="s">
        <v>587</v>
      </c>
      <c r="R8" s="191"/>
      <c r="S8" s="192"/>
      <c r="T8" s="192"/>
      <c r="U8" s="191"/>
      <c r="V8" s="192"/>
      <c r="W8" s="192"/>
      <c r="X8" s="241"/>
    </row>
    <row r="9" spans="1:24" ht="15.75" customHeight="1">
      <c r="A9" s="223"/>
      <c r="B9" s="223" t="s">
        <v>63</v>
      </c>
      <c r="C9" s="224" t="s">
        <v>263</v>
      </c>
      <c r="D9" s="225" t="s">
        <v>263</v>
      </c>
      <c r="E9" s="226"/>
      <c r="F9" s="227"/>
      <c r="G9" s="228"/>
      <c r="H9" s="304"/>
      <c r="I9" s="201" t="s">
        <v>58</v>
      </c>
      <c r="J9" s="201"/>
      <c r="K9" s="299"/>
      <c r="L9" s="300"/>
      <c r="M9" s="201"/>
      <c r="N9" s="199"/>
      <c r="O9" s="200">
        <v>0</v>
      </c>
      <c r="P9" s="199" t="s">
        <v>374</v>
      </c>
      <c r="Q9" s="200" t="s">
        <v>587</v>
      </c>
      <c r="R9" s="523"/>
      <c r="S9" s="202"/>
      <c r="T9" s="202"/>
      <c r="U9" s="523"/>
      <c r="V9" s="202"/>
      <c r="W9" s="202"/>
      <c r="X9" s="270"/>
    </row>
    <row r="10" spans="1:24" ht="15.75" customHeight="1">
      <c r="A10" s="51" t="s">
        <v>26</v>
      </c>
      <c r="B10" s="51">
        <v>2</v>
      </c>
      <c r="C10" s="52" t="s">
        <v>263</v>
      </c>
      <c r="D10" s="53" t="s">
        <v>263</v>
      </c>
      <c r="E10" s="54">
        <v>39689</v>
      </c>
      <c r="F10" s="57">
        <v>0.9236111111111112</v>
      </c>
      <c r="G10" s="58">
        <v>0.06597222222222222</v>
      </c>
      <c r="H10" s="445">
        <f>G10-F10+1</f>
        <v>0.14236111111111105</v>
      </c>
      <c r="I10" s="60" t="s">
        <v>64</v>
      </c>
      <c r="J10" s="60" t="s">
        <v>129</v>
      </c>
      <c r="K10" s="527" t="s">
        <v>184</v>
      </c>
      <c r="L10" s="448" t="s">
        <v>151</v>
      </c>
      <c r="M10" s="60" t="s">
        <v>157</v>
      </c>
      <c r="N10" s="524"/>
      <c r="O10" s="448">
        <v>15</v>
      </c>
      <c r="P10" s="187" t="s">
        <v>374</v>
      </c>
      <c r="Q10" s="188" t="s">
        <v>587</v>
      </c>
      <c r="R10" s="191"/>
      <c r="S10" s="192"/>
      <c r="T10" s="192"/>
      <c r="U10" s="191"/>
      <c r="V10" s="192"/>
      <c r="W10" s="192"/>
      <c r="X10" s="241"/>
    </row>
    <row r="11" spans="1:24" ht="15.75" customHeight="1">
      <c r="A11" s="166" t="s">
        <v>235</v>
      </c>
      <c r="B11" s="37">
        <f>B10+1</f>
        <v>3</v>
      </c>
      <c r="C11" s="38" t="s">
        <v>263</v>
      </c>
      <c r="D11" s="39" t="s">
        <v>263</v>
      </c>
      <c r="E11" s="40">
        <v>39690</v>
      </c>
      <c r="F11" s="43">
        <v>0.9236111111111112</v>
      </c>
      <c r="G11" s="44">
        <v>0.08680555555555557</v>
      </c>
      <c r="H11" s="306">
        <f>G11-F11+1</f>
        <v>0.16319444444444442</v>
      </c>
      <c r="I11" s="48" t="s">
        <v>64</v>
      </c>
      <c r="J11" s="568" t="s">
        <v>129</v>
      </c>
      <c r="K11" s="528" t="s">
        <v>184</v>
      </c>
      <c r="L11" s="279" t="s">
        <v>157</v>
      </c>
      <c r="M11" s="48" t="s">
        <v>157</v>
      </c>
      <c r="N11" s="187"/>
      <c r="O11" s="447">
        <v>15</v>
      </c>
      <c r="P11" s="187" t="s">
        <v>375</v>
      </c>
      <c r="Q11" s="188" t="s">
        <v>365</v>
      </c>
      <c r="R11" s="191"/>
      <c r="S11" s="192"/>
      <c r="T11" s="192"/>
      <c r="U11" s="191"/>
      <c r="V11" s="192"/>
      <c r="W11" s="192"/>
      <c r="X11" s="241"/>
    </row>
    <row r="12" spans="1:24" ht="15.75" customHeight="1">
      <c r="A12" s="51" t="s">
        <v>236</v>
      </c>
      <c r="B12" s="51">
        <f aca="true" t="shared" si="0" ref="B12:B26">B11+1</f>
        <v>4</v>
      </c>
      <c r="C12" s="52" t="s">
        <v>263</v>
      </c>
      <c r="D12" s="53" t="s">
        <v>263</v>
      </c>
      <c r="E12" s="54">
        <v>39692</v>
      </c>
      <c r="F12" s="57">
        <v>0.9305555555555555</v>
      </c>
      <c r="G12" s="58">
        <v>0.0763888888888889</v>
      </c>
      <c r="H12" s="445">
        <f>G12-F12+1</f>
        <v>0.14583333333333348</v>
      </c>
      <c r="I12" s="60" t="s">
        <v>71</v>
      </c>
      <c r="J12" s="60" t="s">
        <v>706</v>
      </c>
      <c r="K12" s="453"/>
      <c r="L12" s="476"/>
      <c r="M12" s="60"/>
      <c r="N12" s="524"/>
      <c r="O12" s="448">
        <v>17</v>
      </c>
      <c r="P12" s="187" t="s">
        <v>375</v>
      </c>
      <c r="Q12" s="188" t="s">
        <v>366</v>
      </c>
      <c r="R12" s="191"/>
      <c r="S12" s="192"/>
      <c r="T12" s="192"/>
      <c r="U12" s="191"/>
      <c r="V12" s="192"/>
      <c r="W12" s="192"/>
      <c r="X12" s="241"/>
    </row>
    <row r="13" spans="1:24" ht="15.75" customHeight="1">
      <c r="A13" s="166" t="s">
        <v>237</v>
      </c>
      <c r="B13" s="37">
        <f t="shared" si="0"/>
        <v>5</v>
      </c>
      <c r="C13" s="38" t="s">
        <v>263</v>
      </c>
      <c r="D13" s="39" t="s">
        <v>263</v>
      </c>
      <c r="E13" s="40">
        <v>39694</v>
      </c>
      <c r="F13" s="43">
        <v>0.9131944444444445</v>
      </c>
      <c r="G13" s="44">
        <v>0.06597222222222222</v>
      </c>
      <c r="H13" s="306">
        <f>G13-F13+1</f>
        <v>0.15277777777777768</v>
      </c>
      <c r="I13" s="48" t="s">
        <v>71</v>
      </c>
      <c r="J13" s="171" t="s">
        <v>706</v>
      </c>
      <c r="K13" s="277"/>
      <c r="L13" s="278"/>
      <c r="M13" s="48"/>
      <c r="N13" s="187"/>
      <c r="O13" s="447">
        <v>15</v>
      </c>
      <c r="P13" s="187" t="s">
        <v>375</v>
      </c>
      <c r="Q13" s="188" t="s">
        <v>366</v>
      </c>
      <c r="R13" s="191"/>
      <c r="S13" s="192"/>
      <c r="T13" s="192"/>
      <c r="U13" s="191"/>
      <c r="V13" s="192"/>
      <c r="W13" s="192"/>
      <c r="X13" s="241"/>
    </row>
    <row r="14" spans="1:24" ht="15.75" customHeight="1">
      <c r="A14" s="51" t="s">
        <v>238</v>
      </c>
      <c r="B14" s="51">
        <f t="shared" si="0"/>
        <v>6</v>
      </c>
      <c r="C14" s="52" t="s">
        <v>263</v>
      </c>
      <c r="D14" s="53" t="s">
        <v>263</v>
      </c>
      <c r="E14" s="54">
        <v>39699</v>
      </c>
      <c r="F14" s="57">
        <v>0.9236111111111112</v>
      </c>
      <c r="G14" s="58">
        <v>0.0763888888888889</v>
      </c>
      <c r="H14" s="445">
        <f>G14-F14+1</f>
        <v>0.15277777777777768</v>
      </c>
      <c r="I14" s="60" t="s">
        <v>75</v>
      </c>
      <c r="J14" s="60" t="s">
        <v>725</v>
      </c>
      <c r="K14" s="453" t="s">
        <v>383</v>
      </c>
      <c r="L14" s="336" t="s">
        <v>155</v>
      </c>
      <c r="M14" s="60" t="s">
        <v>158</v>
      </c>
      <c r="N14" s="524"/>
      <c r="O14" s="448">
        <v>18</v>
      </c>
      <c r="P14" s="187" t="s">
        <v>375</v>
      </c>
      <c r="Q14" s="188" t="s">
        <v>367</v>
      </c>
      <c r="R14" s="191"/>
      <c r="S14" s="196"/>
      <c r="T14" s="192"/>
      <c r="U14" s="191"/>
      <c r="V14" s="196"/>
      <c r="W14" s="196"/>
      <c r="X14" s="241"/>
    </row>
    <row r="15" spans="1:24" ht="15.75" customHeight="1">
      <c r="A15" s="166" t="s">
        <v>239</v>
      </c>
      <c r="B15" s="37">
        <f t="shared" si="0"/>
        <v>7</v>
      </c>
      <c r="C15" s="38" t="s">
        <v>263</v>
      </c>
      <c r="D15" s="39" t="s">
        <v>79</v>
      </c>
      <c r="E15" s="40">
        <v>39702</v>
      </c>
      <c r="F15" s="43">
        <v>0.1388888888888889</v>
      </c>
      <c r="G15" s="44">
        <v>0.3055555555555555</v>
      </c>
      <c r="H15" s="306">
        <f aca="true" t="shared" si="1" ref="H15:H33">G15-F15</f>
        <v>0.16666666666666663</v>
      </c>
      <c r="I15" s="48" t="s">
        <v>80</v>
      </c>
      <c r="J15" s="171" t="s">
        <v>80</v>
      </c>
      <c r="K15" s="277" t="s">
        <v>675</v>
      </c>
      <c r="L15" s="278" t="s">
        <v>676</v>
      </c>
      <c r="M15" s="48" t="s">
        <v>81</v>
      </c>
      <c r="N15" s="187"/>
      <c r="O15" s="447">
        <v>19</v>
      </c>
      <c r="P15" s="187" t="s">
        <v>375</v>
      </c>
      <c r="Q15" s="188" t="s">
        <v>368</v>
      </c>
      <c r="R15" s="191"/>
      <c r="S15" s="192"/>
      <c r="T15" s="192"/>
      <c r="U15" s="191"/>
      <c r="V15" s="192"/>
      <c r="W15" s="192"/>
      <c r="X15" s="241"/>
    </row>
    <row r="16" spans="1:24" ht="15.75" customHeight="1">
      <c r="A16" s="166" t="s">
        <v>240</v>
      </c>
      <c r="B16" s="37">
        <f t="shared" si="0"/>
        <v>8</v>
      </c>
      <c r="C16" s="38" t="s">
        <v>79</v>
      </c>
      <c r="D16" s="39" t="s">
        <v>263</v>
      </c>
      <c r="E16" s="40">
        <v>39702</v>
      </c>
      <c r="F16" s="43">
        <v>0.34375</v>
      </c>
      <c r="G16" s="44">
        <v>0.513888888888889</v>
      </c>
      <c r="H16" s="306">
        <f t="shared" si="1"/>
        <v>0.17013888888888895</v>
      </c>
      <c r="I16" s="48" t="s">
        <v>80</v>
      </c>
      <c r="J16" s="171" t="s">
        <v>80</v>
      </c>
      <c r="K16" s="277" t="s">
        <v>675</v>
      </c>
      <c r="L16" s="278" t="s">
        <v>676</v>
      </c>
      <c r="M16" s="48" t="s">
        <v>81</v>
      </c>
      <c r="N16" s="187"/>
      <c r="O16" s="447">
        <v>17</v>
      </c>
      <c r="P16" s="187" t="s">
        <v>375</v>
      </c>
      <c r="Q16" s="188" t="s">
        <v>368</v>
      </c>
      <c r="R16" s="191"/>
      <c r="S16" s="196"/>
      <c r="T16" s="196"/>
      <c r="U16" s="191"/>
      <c r="V16" s="196"/>
      <c r="W16" s="196"/>
      <c r="X16" s="241"/>
    </row>
    <row r="17" spans="1:24" ht="15.75" customHeight="1">
      <c r="A17" s="51" t="s">
        <v>241</v>
      </c>
      <c r="B17" s="51">
        <f t="shared" si="0"/>
        <v>9</v>
      </c>
      <c r="C17" s="52" t="s">
        <v>263</v>
      </c>
      <c r="D17" s="53" t="s">
        <v>86</v>
      </c>
      <c r="E17" s="54">
        <v>39704</v>
      </c>
      <c r="F17" s="57">
        <v>0.9791666666666666</v>
      </c>
      <c r="G17" s="58">
        <v>0.13541666666666666</v>
      </c>
      <c r="H17" s="445">
        <f>G17-F17+1</f>
        <v>0.15625</v>
      </c>
      <c r="I17" s="60" t="s">
        <v>80</v>
      </c>
      <c r="J17" s="60" t="s">
        <v>80</v>
      </c>
      <c r="K17" s="453" t="s">
        <v>675</v>
      </c>
      <c r="L17" s="476" t="s">
        <v>676</v>
      </c>
      <c r="M17" s="60" t="s">
        <v>81</v>
      </c>
      <c r="N17" s="524"/>
      <c r="O17" s="448">
        <v>22</v>
      </c>
      <c r="P17" s="187" t="s">
        <v>375</v>
      </c>
      <c r="Q17" s="188" t="s">
        <v>368</v>
      </c>
      <c r="R17" s="191"/>
      <c r="S17" s="192"/>
      <c r="T17" s="192"/>
      <c r="U17" s="191"/>
      <c r="V17" s="192"/>
      <c r="W17" s="192"/>
      <c r="X17" s="241"/>
    </row>
    <row r="18" spans="1:24" ht="15.75" customHeight="1">
      <c r="A18" s="51" t="s">
        <v>241</v>
      </c>
      <c r="B18" s="51">
        <f t="shared" si="0"/>
        <v>10</v>
      </c>
      <c r="C18" s="52" t="s">
        <v>86</v>
      </c>
      <c r="D18" s="53" t="s">
        <v>263</v>
      </c>
      <c r="E18" s="54">
        <v>39705</v>
      </c>
      <c r="F18" s="57">
        <v>0.19791666666666666</v>
      </c>
      <c r="G18" s="58">
        <v>0.2465277777777778</v>
      </c>
      <c r="H18" s="445">
        <f>G18-F18</f>
        <v>0.04861111111111113</v>
      </c>
      <c r="I18" s="60" t="s">
        <v>80</v>
      </c>
      <c r="J18" s="60" t="s">
        <v>80</v>
      </c>
      <c r="K18" s="453" t="s">
        <v>675</v>
      </c>
      <c r="L18" s="476" t="s">
        <v>676</v>
      </c>
      <c r="M18" s="60" t="s">
        <v>81</v>
      </c>
      <c r="N18" s="524"/>
      <c r="O18" s="448">
        <v>0</v>
      </c>
      <c r="P18" s="187" t="s">
        <v>375</v>
      </c>
      <c r="Q18" s="188" t="s">
        <v>368</v>
      </c>
      <c r="R18" s="191"/>
      <c r="S18" s="192"/>
      <c r="T18" s="192"/>
      <c r="U18" s="191"/>
      <c r="V18" s="192"/>
      <c r="W18" s="192"/>
      <c r="X18" s="241"/>
    </row>
    <row r="19" spans="1:24" ht="15.75" customHeight="1">
      <c r="A19" s="166" t="s">
        <v>242</v>
      </c>
      <c r="B19" s="37">
        <f t="shared" si="0"/>
        <v>11</v>
      </c>
      <c r="C19" s="38" t="s">
        <v>263</v>
      </c>
      <c r="D19" s="39" t="s">
        <v>79</v>
      </c>
      <c r="E19" s="40">
        <v>39706</v>
      </c>
      <c r="F19" s="43">
        <v>0.8993055555555555</v>
      </c>
      <c r="G19" s="44">
        <v>0.05555555555555555</v>
      </c>
      <c r="H19" s="306">
        <f>G19-F19+1</f>
        <v>0.1562500000000001</v>
      </c>
      <c r="I19" s="48" t="s">
        <v>80</v>
      </c>
      <c r="J19" s="171" t="s">
        <v>80</v>
      </c>
      <c r="K19" s="277" t="s">
        <v>675</v>
      </c>
      <c r="L19" s="278" t="s">
        <v>676</v>
      </c>
      <c r="M19" s="48" t="s">
        <v>81</v>
      </c>
      <c r="N19" s="187"/>
      <c r="O19" s="447">
        <v>17</v>
      </c>
      <c r="P19" s="187" t="s">
        <v>375</v>
      </c>
      <c r="Q19" s="188" t="s">
        <v>368</v>
      </c>
      <c r="R19" s="191"/>
      <c r="S19" s="192"/>
      <c r="T19" s="192"/>
      <c r="U19" s="191"/>
      <c r="V19" s="192"/>
      <c r="W19" s="192"/>
      <c r="X19" s="241"/>
    </row>
    <row r="20" spans="1:24" ht="15.75" customHeight="1">
      <c r="A20" s="166" t="s">
        <v>242</v>
      </c>
      <c r="B20" s="37">
        <f t="shared" si="0"/>
        <v>12</v>
      </c>
      <c r="C20" s="38" t="s">
        <v>79</v>
      </c>
      <c r="D20" s="39" t="s">
        <v>263</v>
      </c>
      <c r="E20" s="40">
        <v>39707</v>
      </c>
      <c r="F20" s="43">
        <v>0.20833333333333334</v>
      </c>
      <c r="G20" s="44">
        <v>0.3333333333333333</v>
      </c>
      <c r="H20" s="306">
        <f t="shared" si="1"/>
        <v>0.12499999999999997</v>
      </c>
      <c r="I20" s="48" t="s">
        <v>80</v>
      </c>
      <c r="J20" s="171" t="s">
        <v>80</v>
      </c>
      <c r="K20" s="277" t="s">
        <v>675</v>
      </c>
      <c r="L20" s="278" t="s">
        <v>676</v>
      </c>
      <c r="M20" s="48" t="s">
        <v>81</v>
      </c>
      <c r="N20" s="187"/>
      <c r="O20" s="447">
        <v>3</v>
      </c>
      <c r="P20" s="187" t="s">
        <v>375</v>
      </c>
      <c r="Q20" s="188" t="s">
        <v>369</v>
      </c>
      <c r="R20" s="171"/>
      <c r="S20" s="192"/>
      <c r="T20" s="192"/>
      <c r="U20" s="171"/>
      <c r="V20" s="192"/>
      <c r="W20" s="192"/>
      <c r="X20" s="241"/>
    </row>
    <row r="21" spans="1:24" ht="15.75" customHeight="1">
      <c r="A21" s="51" t="s">
        <v>243</v>
      </c>
      <c r="B21" s="51">
        <f t="shared" si="0"/>
        <v>13</v>
      </c>
      <c r="C21" s="52" t="s">
        <v>263</v>
      </c>
      <c r="D21" s="53" t="s">
        <v>86</v>
      </c>
      <c r="E21" s="54">
        <v>39708</v>
      </c>
      <c r="F21" s="57">
        <v>0.1388888888888889</v>
      </c>
      <c r="G21" s="58">
        <v>0.2743055555555555</v>
      </c>
      <c r="H21" s="445">
        <f t="shared" si="1"/>
        <v>0.13541666666666663</v>
      </c>
      <c r="I21" s="60" t="s">
        <v>134</v>
      </c>
      <c r="J21" s="60" t="s">
        <v>134</v>
      </c>
      <c r="K21" s="453" t="s">
        <v>675</v>
      </c>
      <c r="L21" s="476" t="s">
        <v>676</v>
      </c>
      <c r="M21" s="60" t="s">
        <v>81</v>
      </c>
      <c r="N21" s="524"/>
      <c r="O21" s="448">
        <v>17</v>
      </c>
      <c r="P21" s="187" t="s">
        <v>375</v>
      </c>
      <c r="Q21" s="188" t="s">
        <v>368</v>
      </c>
      <c r="R21" s="191"/>
      <c r="S21" s="192"/>
      <c r="T21" s="192"/>
      <c r="U21" s="191"/>
      <c r="V21" s="192"/>
      <c r="W21" s="192"/>
      <c r="X21" s="241"/>
    </row>
    <row r="22" spans="1:24" ht="15.75" customHeight="1">
      <c r="A22" s="51" t="s">
        <v>244</v>
      </c>
      <c r="B22" s="51">
        <f t="shared" si="0"/>
        <v>14</v>
      </c>
      <c r="C22" s="52" t="s">
        <v>86</v>
      </c>
      <c r="D22" s="53" t="s">
        <v>263</v>
      </c>
      <c r="E22" s="54">
        <v>39708</v>
      </c>
      <c r="F22" s="57">
        <v>0.3263888888888889</v>
      </c>
      <c r="G22" s="58">
        <v>0.46875</v>
      </c>
      <c r="H22" s="445">
        <f t="shared" si="1"/>
        <v>0.1423611111111111</v>
      </c>
      <c r="I22" s="60" t="s">
        <v>134</v>
      </c>
      <c r="J22" s="60" t="s">
        <v>134</v>
      </c>
      <c r="K22" s="453" t="s">
        <v>675</v>
      </c>
      <c r="L22" s="476" t="s">
        <v>676</v>
      </c>
      <c r="M22" s="60" t="s">
        <v>81</v>
      </c>
      <c r="N22" s="524"/>
      <c r="O22" s="448">
        <v>15</v>
      </c>
      <c r="P22" s="187" t="s">
        <v>375</v>
      </c>
      <c r="Q22" s="188" t="s">
        <v>368</v>
      </c>
      <c r="R22" s="191"/>
      <c r="S22" s="192"/>
      <c r="T22" s="192"/>
      <c r="U22" s="191"/>
      <c r="V22" s="192"/>
      <c r="W22" s="192"/>
      <c r="X22" s="241"/>
    </row>
    <row r="23" spans="1:24" ht="15.75" customHeight="1">
      <c r="A23" s="166" t="s">
        <v>245</v>
      </c>
      <c r="B23" s="37">
        <f t="shared" si="0"/>
        <v>15</v>
      </c>
      <c r="C23" s="38" t="s">
        <v>263</v>
      </c>
      <c r="D23" s="39" t="s">
        <v>263</v>
      </c>
      <c r="E23" s="40">
        <v>39709</v>
      </c>
      <c r="F23" s="43">
        <v>0.1423611111111111</v>
      </c>
      <c r="G23" s="44">
        <v>0.3055555555555555</v>
      </c>
      <c r="H23" s="306">
        <f t="shared" si="1"/>
        <v>0.16319444444444442</v>
      </c>
      <c r="I23" s="48" t="s">
        <v>134</v>
      </c>
      <c r="J23" s="171" t="s">
        <v>134</v>
      </c>
      <c r="K23" s="277" t="s">
        <v>675</v>
      </c>
      <c r="L23" s="278" t="s">
        <v>676</v>
      </c>
      <c r="M23" s="48" t="s">
        <v>81</v>
      </c>
      <c r="N23" s="187"/>
      <c r="O23" s="447">
        <v>14</v>
      </c>
      <c r="P23" s="187" t="s">
        <v>375</v>
      </c>
      <c r="Q23" s="188" t="s">
        <v>368</v>
      </c>
      <c r="R23" s="191"/>
      <c r="S23" s="192"/>
      <c r="T23" s="192"/>
      <c r="U23" s="191"/>
      <c r="V23" s="192"/>
      <c r="W23" s="192"/>
      <c r="X23" s="241"/>
    </row>
    <row r="24" spans="1:24" ht="15.75" customHeight="1">
      <c r="A24" s="51" t="s">
        <v>246</v>
      </c>
      <c r="B24" s="51">
        <f t="shared" si="0"/>
        <v>16</v>
      </c>
      <c r="C24" s="52" t="s">
        <v>263</v>
      </c>
      <c r="D24" s="53" t="s">
        <v>444</v>
      </c>
      <c r="E24" s="54">
        <v>39709</v>
      </c>
      <c r="F24" s="57">
        <v>0.9409722222222222</v>
      </c>
      <c r="G24" s="58">
        <v>0.9965277777777778</v>
      </c>
      <c r="H24" s="445">
        <f t="shared" si="1"/>
        <v>0.05555555555555558</v>
      </c>
      <c r="I24" s="60" t="s">
        <v>134</v>
      </c>
      <c r="J24" s="60" t="s">
        <v>134</v>
      </c>
      <c r="K24" s="453" t="s">
        <v>675</v>
      </c>
      <c r="L24" s="476" t="s">
        <v>676</v>
      </c>
      <c r="M24" s="60" t="s">
        <v>81</v>
      </c>
      <c r="N24" s="524"/>
      <c r="O24" s="448">
        <v>3</v>
      </c>
      <c r="P24" s="187" t="s">
        <v>375</v>
      </c>
      <c r="Q24" s="188" t="s">
        <v>368</v>
      </c>
      <c r="R24" s="191"/>
      <c r="S24" s="192"/>
      <c r="T24" s="192"/>
      <c r="U24" s="191"/>
      <c r="V24" s="192"/>
      <c r="W24" s="192"/>
      <c r="X24" s="241"/>
    </row>
    <row r="25" spans="1:24" ht="15.75" customHeight="1">
      <c r="A25" s="51" t="s">
        <v>246</v>
      </c>
      <c r="B25" s="51">
        <f t="shared" si="0"/>
        <v>17</v>
      </c>
      <c r="C25" s="52" t="s">
        <v>444</v>
      </c>
      <c r="D25" s="53" t="s">
        <v>263</v>
      </c>
      <c r="E25" s="54">
        <v>39710</v>
      </c>
      <c r="F25" s="57">
        <v>0.04861111111111111</v>
      </c>
      <c r="G25" s="58">
        <v>0.2152777777777778</v>
      </c>
      <c r="H25" s="445">
        <f t="shared" si="1"/>
        <v>0.16666666666666669</v>
      </c>
      <c r="I25" s="61" t="s">
        <v>134</v>
      </c>
      <c r="J25" s="60" t="s">
        <v>134</v>
      </c>
      <c r="K25" s="453" t="s">
        <v>675</v>
      </c>
      <c r="L25" s="476" t="s">
        <v>676</v>
      </c>
      <c r="M25" s="61" t="s">
        <v>81</v>
      </c>
      <c r="N25" s="524"/>
      <c r="O25" s="448">
        <v>19</v>
      </c>
      <c r="P25" s="187" t="s">
        <v>375</v>
      </c>
      <c r="Q25" s="188" t="s">
        <v>369</v>
      </c>
      <c r="R25" s="171"/>
      <c r="S25" s="192"/>
      <c r="T25" s="192"/>
      <c r="U25" s="171"/>
      <c r="V25" s="192"/>
      <c r="W25" s="192"/>
      <c r="X25" s="241"/>
    </row>
    <row r="26" spans="1:24" ht="15.75" customHeight="1">
      <c r="A26" s="166" t="s">
        <v>247</v>
      </c>
      <c r="B26" s="62">
        <f t="shared" si="0"/>
        <v>18</v>
      </c>
      <c r="C26" s="63" t="s">
        <v>263</v>
      </c>
      <c r="D26" s="64" t="s">
        <v>263</v>
      </c>
      <c r="E26" s="65">
        <v>39711</v>
      </c>
      <c r="F26" s="68">
        <v>0.9201388888888888</v>
      </c>
      <c r="G26" s="69">
        <v>0.08680555555555557</v>
      </c>
      <c r="H26" s="306">
        <f>G26-F26+1</f>
        <v>0.16666666666666674</v>
      </c>
      <c r="I26" s="73" t="s">
        <v>134</v>
      </c>
      <c r="J26" s="568" t="s">
        <v>134</v>
      </c>
      <c r="K26" s="277" t="s">
        <v>675</v>
      </c>
      <c r="L26" s="278" t="s">
        <v>676</v>
      </c>
      <c r="M26" s="73" t="s">
        <v>81</v>
      </c>
      <c r="N26" s="187"/>
      <c r="O26" s="529">
        <v>12</v>
      </c>
      <c r="P26" s="187" t="s">
        <v>370</v>
      </c>
      <c r="Q26" s="188" t="s">
        <v>370</v>
      </c>
      <c r="R26" s="171"/>
      <c r="S26" s="192"/>
      <c r="T26" s="192"/>
      <c r="U26" s="171"/>
      <c r="V26" s="192"/>
      <c r="W26" s="192"/>
      <c r="X26" s="241"/>
    </row>
    <row r="27" spans="1:24" ht="15.75" customHeight="1">
      <c r="A27" s="51" t="s">
        <v>248</v>
      </c>
      <c r="B27" s="51">
        <v>19</v>
      </c>
      <c r="C27" s="52" t="s">
        <v>263</v>
      </c>
      <c r="D27" s="53" t="s">
        <v>79</v>
      </c>
      <c r="E27" s="54">
        <v>39719</v>
      </c>
      <c r="F27" s="57">
        <v>0.13194444444444445</v>
      </c>
      <c r="G27" s="58">
        <v>0.2916666666666667</v>
      </c>
      <c r="H27" s="445">
        <f t="shared" si="1"/>
        <v>0.15972222222222224</v>
      </c>
      <c r="I27" s="60" t="s">
        <v>724</v>
      </c>
      <c r="J27" s="60" t="s">
        <v>724</v>
      </c>
      <c r="K27" s="525" t="s">
        <v>607</v>
      </c>
      <c r="L27" s="526" t="s">
        <v>673</v>
      </c>
      <c r="M27" s="60" t="s">
        <v>451</v>
      </c>
      <c r="N27" s="524"/>
      <c r="O27" s="448">
        <v>12</v>
      </c>
      <c r="P27" s="187" t="s">
        <v>370</v>
      </c>
      <c r="Q27" s="188" t="s">
        <v>371</v>
      </c>
      <c r="R27" s="171"/>
      <c r="S27" s="192"/>
      <c r="T27" s="192"/>
      <c r="U27" s="171"/>
      <c r="V27" s="192"/>
      <c r="W27" s="192"/>
      <c r="X27" s="241"/>
    </row>
    <row r="28" spans="1:24" ht="15.75" customHeight="1">
      <c r="A28" s="51" t="s">
        <v>248</v>
      </c>
      <c r="B28" s="51">
        <v>20</v>
      </c>
      <c r="C28" s="52" t="s">
        <v>79</v>
      </c>
      <c r="D28" s="53" t="s">
        <v>79</v>
      </c>
      <c r="E28" s="54">
        <v>39719</v>
      </c>
      <c r="F28" s="57">
        <v>0.3645833333333333</v>
      </c>
      <c r="G28" s="58">
        <v>0.46527777777777773</v>
      </c>
      <c r="H28" s="445">
        <f t="shared" si="1"/>
        <v>0.10069444444444442</v>
      </c>
      <c r="I28" s="60" t="s">
        <v>724</v>
      </c>
      <c r="J28" s="60" t="s">
        <v>724</v>
      </c>
      <c r="K28" s="525" t="s">
        <v>607</v>
      </c>
      <c r="L28" s="526" t="s">
        <v>673</v>
      </c>
      <c r="M28" s="60" t="s">
        <v>451</v>
      </c>
      <c r="N28" s="524"/>
      <c r="O28" s="448">
        <v>8</v>
      </c>
      <c r="P28" s="187" t="s">
        <v>371</v>
      </c>
      <c r="Q28" s="188" t="s">
        <v>371</v>
      </c>
      <c r="R28" s="172"/>
      <c r="S28" s="193"/>
      <c r="T28" s="192"/>
      <c r="U28" s="172"/>
      <c r="V28" s="193"/>
      <c r="W28" s="192"/>
      <c r="X28" s="241"/>
    </row>
    <row r="29" spans="1:24" ht="15.75" customHeight="1">
      <c r="A29" s="173" t="s">
        <v>249</v>
      </c>
      <c r="B29" s="37">
        <v>21</v>
      </c>
      <c r="C29" s="38" t="s">
        <v>79</v>
      </c>
      <c r="D29" s="39" t="s">
        <v>79</v>
      </c>
      <c r="E29" s="40">
        <v>39720</v>
      </c>
      <c r="F29" s="43">
        <v>0.15972222222222224</v>
      </c>
      <c r="G29" s="44">
        <v>0.2986111111111111</v>
      </c>
      <c r="H29" s="306">
        <f t="shared" si="1"/>
        <v>0.13888888888888887</v>
      </c>
      <c r="I29" s="48" t="s">
        <v>724</v>
      </c>
      <c r="J29" s="171" t="s">
        <v>724</v>
      </c>
      <c r="K29" s="280" t="s">
        <v>607</v>
      </c>
      <c r="L29" s="281" t="s">
        <v>673</v>
      </c>
      <c r="M29" s="48" t="s">
        <v>451</v>
      </c>
      <c r="N29" s="189"/>
      <c r="O29" s="447">
        <v>10</v>
      </c>
      <c r="P29" s="189" t="s">
        <v>376</v>
      </c>
      <c r="Q29" s="190" t="s">
        <v>372</v>
      </c>
      <c r="R29" s="172"/>
      <c r="S29" s="193"/>
      <c r="T29" s="193"/>
      <c r="U29" s="172"/>
      <c r="V29" s="193"/>
      <c r="W29" s="193"/>
      <c r="X29" s="241"/>
    </row>
    <row r="30" spans="1:24" ht="15.75" customHeight="1">
      <c r="A30" s="51" t="s">
        <v>250</v>
      </c>
      <c r="B30" s="51">
        <v>22</v>
      </c>
      <c r="C30" s="52" t="s">
        <v>79</v>
      </c>
      <c r="D30" s="53" t="s">
        <v>263</v>
      </c>
      <c r="E30" s="54">
        <v>39720</v>
      </c>
      <c r="F30" s="57">
        <v>0.9305555555555555</v>
      </c>
      <c r="G30" s="58">
        <v>0.06944444444444443</v>
      </c>
      <c r="H30" s="445">
        <f>G30-F30+1</f>
        <v>0.13888888888888895</v>
      </c>
      <c r="I30" s="60" t="s">
        <v>725</v>
      </c>
      <c r="J30" s="60" t="s">
        <v>725</v>
      </c>
      <c r="K30" s="525" t="s">
        <v>607</v>
      </c>
      <c r="L30" s="526" t="s">
        <v>673</v>
      </c>
      <c r="M30" s="60" t="s">
        <v>451</v>
      </c>
      <c r="N30" s="524"/>
      <c r="O30" s="448">
        <v>12</v>
      </c>
      <c r="P30" s="187" t="s">
        <v>372</v>
      </c>
      <c r="Q30" s="188" t="s">
        <v>372</v>
      </c>
      <c r="R30" s="171"/>
      <c r="S30" s="192"/>
      <c r="T30" s="192"/>
      <c r="U30" s="171"/>
      <c r="V30" s="192"/>
      <c r="W30" s="192"/>
      <c r="X30" s="241"/>
    </row>
    <row r="31" spans="1:24" ht="15.75" customHeight="1">
      <c r="A31" s="51" t="s">
        <v>250</v>
      </c>
      <c r="B31" s="51">
        <v>23</v>
      </c>
      <c r="C31" s="52" t="s">
        <v>263</v>
      </c>
      <c r="D31" s="53" t="s">
        <v>263</v>
      </c>
      <c r="E31" s="54">
        <v>39721</v>
      </c>
      <c r="F31" s="57">
        <v>0.15972222222222224</v>
      </c>
      <c r="G31" s="58">
        <v>0.2881944444444445</v>
      </c>
      <c r="H31" s="445">
        <f t="shared" si="1"/>
        <v>0.12847222222222224</v>
      </c>
      <c r="I31" s="60" t="s">
        <v>725</v>
      </c>
      <c r="J31" s="60" t="s">
        <v>725</v>
      </c>
      <c r="K31" s="525" t="s">
        <v>607</v>
      </c>
      <c r="L31" s="526" t="s">
        <v>673</v>
      </c>
      <c r="M31" s="60" t="s">
        <v>451</v>
      </c>
      <c r="N31" s="524"/>
      <c r="O31" s="448">
        <v>8</v>
      </c>
      <c r="P31" s="187" t="s">
        <v>372</v>
      </c>
      <c r="Q31" s="188" t="s">
        <v>367</v>
      </c>
      <c r="R31" s="171"/>
      <c r="S31" s="192"/>
      <c r="T31" s="192"/>
      <c r="U31" s="171"/>
      <c r="V31" s="192"/>
      <c r="W31" s="192"/>
      <c r="X31" s="241"/>
    </row>
    <row r="32" spans="1:24" ht="15.75" customHeight="1">
      <c r="A32" s="166" t="s">
        <v>251</v>
      </c>
      <c r="B32" s="37">
        <v>24</v>
      </c>
      <c r="C32" s="38" t="s">
        <v>263</v>
      </c>
      <c r="D32" s="39" t="s">
        <v>86</v>
      </c>
      <c r="E32" s="40">
        <v>39722</v>
      </c>
      <c r="F32" s="43">
        <v>0.22569444444444445</v>
      </c>
      <c r="G32" s="44">
        <v>0.3611111111111111</v>
      </c>
      <c r="H32" s="306">
        <f t="shared" si="1"/>
        <v>0.13541666666666666</v>
      </c>
      <c r="I32" s="48" t="s">
        <v>134</v>
      </c>
      <c r="J32" s="48" t="s">
        <v>134</v>
      </c>
      <c r="K32" s="280" t="s">
        <v>607</v>
      </c>
      <c r="L32" s="281" t="s">
        <v>673</v>
      </c>
      <c r="M32" s="48" t="s">
        <v>451</v>
      </c>
      <c r="N32" s="187"/>
      <c r="O32" s="447">
        <v>16</v>
      </c>
      <c r="P32" s="187" t="s">
        <v>377</v>
      </c>
      <c r="Q32" s="188" t="s">
        <v>367</v>
      </c>
      <c r="R32" s="191"/>
      <c r="S32" s="192"/>
      <c r="T32" s="192"/>
      <c r="U32" s="191"/>
      <c r="V32" s="192"/>
      <c r="W32" s="192"/>
      <c r="X32" s="241"/>
    </row>
    <row r="33" spans="1:24" ht="15.75" customHeight="1" thickBot="1">
      <c r="A33" s="178" t="s">
        <v>251</v>
      </c>
      <c r="B33" s="74">
        <v>25</v>
      </c>
      <c r="C33" s="75" t="s">
        <v>86</v>
      </c>
      <c r="D33" s="76" t="s">
        <v>263</v>
      </c>
      <c r="E33" s="77">
        <v>39722</v>
      </c>
      <c r="F33" s="80">
        <v>0.4444444444444444</v>
      </c>
      <c r="G33" s="81">
        <v>0.548611111111111</v>
      </c>
      <c r="H33" s="306">
        <f t="shared" si="1"/>
        <v>0.10416666666666663</v>
      </c>
      <c r="I33" s="85" t="s">
        <v>706</v>
      </c>
      <c r="J33" s="85" t="s">
        <v>706</v>
      </c>
      <c r="K33" s="283" t="s">
        <v>607</v>
      </c>
      <c r="L33" s="285" t="s">
        <v>673</v>
      </c>
      <c r="M33" s="85" t="s">
        <v>451</v>
      </c>
      <c r="N33" s="234"/>
      <c r="O33" s="449">
        <v>10</v>
      </c>
      <c r="P33" s="234" t="s">
        <v>377</v>
      </c>
      <c r="Q33" s="235" t="s">
        <v>373</v>
      </c>
      <c r="R33" s="238"/>
      <c r="S33" s="194"/>
      <c r="T33" s="194"/>
      <c r="U33" s="238"/>
      <c r="V33" s="194"/>
      <c r="W33" s="194"/>
      <c r="X33" s="302"/>
    </row>
    <row r="34" spans="1:24" ht="13.5" thickBot="1">
      <c r="A34" s="440">
        <v>25</v>
      </c>
      <c r="B34" s="86"/>
      <c r="D34" s="1"/>
      <c r="E34" s="87"/>
      <c r="F34" s="2"/>
      <c r="G34" s="2"/>
      <c r="H34" s="90">
        <f>SUM(H8,H10:H33)</f>
        <v>3.465277777777777</v>
      </c>
      <c r="I34" s="2"/>
      <c r="J34" s="2"/>
      <c r="K34" s="2"/>
      <c r="L34" s="2"/>
      <c r="M34" s="2"/>
      <c r="N34" s="514">
        <f>SUM(N8:N29,N31:N33)</f>
        <v>0</v>
      </c>
      <c r="O34" s="514">
        <f>SUM(O8,O10:O33)</f>
        <v>323</v>
      </c>
      <c r="P34" s="514">
        <f>SUM(P8:P29,P31:P33)</f>
        <v>0</v>
      </c>
      <c r="Q34" s="514">
        <f>SUM(Q8:Q29,Q31:Q33)</f>
        <v>0</v>
      </c>
      <c r="R34" s="2"/>
      <c r="S34" s="2"/>
      <c r="T34" s="1"/>
      <c r="U34" s="2"/>
      <c r="V34" s="2"/>
      <c r="W34" s="1"/>
      <c r="X34" s="242">
        <f>SUM(X8,X10:X33)</f>
        <v>0</v>
      </c>
    </row>
    <row r="35" spans="1:24" ht="12.75">
      <c r="A35" s="86"/>
      <c r="B35" s="86"/>
      <c r="D35" s="1"/>
      <c r="E35" s="87"/>
      <c r="F35" s="2"/>
      <c r="G35" s="2"/>
      <c r="H35" s="438"/>
      <c r="I35" s="2"/>
      <c r="J35" s="2"/>
      <c r="K35" s="2"/>
      <c r="L35" s="2"/>
      <c r="M35" s="2"/>
      <c r="N35" s="439"/>
      <c r="O35" s="439"/>
      <c r="P35" s="439"/>
      <c r="Q35" s="439"/>
      <c r="R35" s="2"/>
      <c r="S35" s="2"/>
      <c r="T35" s="1"/>
      <c r="U35" s="2"/>
      <c r="V35" s="2"/>
      <c r="W35" s="1"/>
      <c r="X35" s="438"/>
    </row>
    <row r="36" spans="1:22" ht="15.75" customHeight="1">
      <c r="A36" s="86"/>
      <c r="B36" s="86"/>
      <c r="C36" s="246" t="s">
        <v>10</v>
      </c>
      <c r="D36" s="1"/>
      <c r="E36" s="87"/>
      <c r="F36" s="2"/>
      <c r="G36" s="2"/>
      <c r="H36" s="92"/>
      <c r="I36" s="2"/>
      <c r="J36" s="570" t="s">
        <v>126</v>
      </c>
      <c r="K36" s="570">
        <v>5.5</v>
      </c>
      <c r="L36" s="579">
        <v>0.7621527777777778</v>
      </c>
      <c r="N36" s="2"/>
      <c r="O36" s="2"/>
      <c r="P36" s="2"/>
      <c r="Q36" s="2"/>
      <c r="R36" s="1"/>
      <c r="S36" s="2"/>
      <c r="T36" s="2"/>
      <c r="U36" s="1"/>
      <c r="V36" s="1"/>
    </row>
    <row r="37" spans="1:21" ht="15.75" customHeight="1">
      <c r="A37" s="1" t="s">
        <v>80</v>
      </c>
      <c r="B37" s="94" t="s">
        <v>123</v>
      </c>
      <c r="C37" s="1"/>
      <c r="D37" s="2"/>
      <c r="J37" s="573" t="s">
        <v>707</v>
      </c>
      <c r="K37" s="572">
        <v>7.5</v>
      </c>
      <c r="L37" s="584">
        <f>SUM(H15:H20,H27/2,H28/2,H29/2)</f>
        <v>1.0225694444444446</v>
      </c>
      <c r="N37" s="269"/>
      <c r="O37" s="269"/>
      <c r="P37" s="269"/>
      <c r="Q37" s="269"/>
      <c r="R37" s="269"/>
      <c r="S37" s="269"/>
      <c r="T37" s="269"/>
      <c r="U37" s="269"/>
    </row>
    <row r="38" spans="1:22" ht="12.75">
      <c r="A38" s="1" t="s">
        <v>134</v>
      </c>
      <c r="B38" s="94" t="s">
        <v>124</v>
      </c>
      <c r="C38" s="94"/>
      <c r="D38" s="2"/>
      <c r="E38" s="2"/>
      <c r="F38" s="2"/>
      <c r="G38" s="2"/>
      <c r="H38" s="92"/>
      <c r="I38" s="2"/>
      <c r="J38" s="570" t="s">
        <v>134</v>
      </c>
      <c r="K38" s="570">
        <v>10</v>
      </c>
      <c r="L38" s="578">
        <f>SUM(H14/2,H21:H26,H27/2,H28/2,H29/2,H30/2,H31/2,H32)</f>
        <v>1.3750000000000002</v>
      </c>
      <c r="N38" s="521"/>
      <c r="O38" s="521"/>
      <c r="P38" s="521"/>
      <c r="Q38" s="521"/>
      <c r="R38" s="94"/>
      <c r="S38" s="521"/>
      <c r="T38" s="521"/>
      <c r="U38" s="94"/>
      <c r="V38" s="1"/>
    </row>
    <row r="39" spans="1:22" ht="12.75">
      <c r="A39" s="1" t="s">
        <v>125</v>
      </c>
      <c r="B39" s="94" t="s">
        <v>126</v>
      </c>
      <c r="C39" s="1"/>
      <c r="D39" s="2"/>
      <c r="E39" s="2"/>
      <c r="F39" s="89"/>
      <c r="G39" s="89"/>
      <c r="H39" s="92"/>
      <c r="I39" s="2"/>
      <c r="J39" s="570" t="s">
        <v>129</v>
      </c>
      <c r="K39" s="570">
        <v>2</v>
      </c>
      <c r="L39" s="578">
        <f>SUM(H10:H11)</f>
        <v>0.30555555555555547</v>
      </c>
      <c r="N39" s="522"/>
      <c r="O39" s="522"/>
      <c r="P39" s="522"/>
      <c r="Q39" s="522"/>
      <c r="R39" s="94"/>
      <c r="S39" s="521"/>
      <c r="T39" s="521"/>
      <c r="U39" s="94"/>
      <c r="V39" s="1"/>
    </row>
    <row r="40" spans="1:21" ht="12.75">
      <c r="A40" s="94" t="s">
        <v>127</v>
      </c>
      <c r="B40" s="94" t="s">
        <v>128</v>
      </c>
      <c r="C40" s="1"/>
      <c r="D40" s="2"/>
      <c r="J40" s="95"/>
      <c r="K40" s="95">
        <f>SUM(K36:K39)</f>
        <v>25</v>
      </c>
      <c r="L40" s="584">
        <f>SUM(L36:L39)</f>
        <v>3.4652777777777777</v>
      </c>
      <c r="N40" s="269"/>
      <c r="O40" s="269"/>
      <c r="P40" s="269"/>
      <c r="Q40" s="269"/>
      <c r="R40" s="269"/>
      <c r="S40" s="269"/>
      <c r="T40" s="269"/>
      <c r="U40" s="269"/>
    </row>
    <row r="41" spans="1:4" ht="12.75">
      <c r="A41" s="94" t="s">
        <v>129</v>
      </c>
      <c r="B41" s="94" t="s">
        <v>130</v>
      </c>
      <c r="C41" s="1"/>
      <c r="D41" s="2"/>
    </row>
  </sheetData>
  <mergeCells count="7">
    <mergeCell ref="U3:W3"/>
    <mergeCell ref="F4:G4"/>
    <mergeCell ref="C3:D3"/>
    <mergeCell ref="F3:H3"/>
    <mergeCell ref="N3:O3"/>
    <mergeCell ref="P3:Q3"/>
    <mergeCell ref="R3:T3"/>
  </mergeCells>
  <printOptions/>
  <pageMargins left="0.5" right="0.5" top="0.5" bottom="0.5" header="0.49" footer="0.49"/>
  <pageSetup fitToHeight="0" fitToWidth="1" horizontalDpi="600" verticalDpi="600" orientation="landscape" paperSize="9" scale="68" r:id="rId1"/>
  <headerFooter alignWithMargins="0">
    <oddFooter>&amp;R&amp;D &amp;T</oddFooter>
  </headerFooter>
  <ignoredErrors>
    <ignoredError sqref="H17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0"/>
  <sheetViews>
    <sheetView workbookViewId="0" topLeftCell="A1">
      <selection activeCell="G22" sqref="G22"/>
    </sheetView>
  </sheetViews>
  <sheetFormatPr defaultColWidth="11.421875" defaultRowHeight="12.75"/>
  <cols>
    <col min="1" max="1" width="5.421875" style="0" customWidth="1"/>
    <col min="2" max="3" width="6.8515625" style="0" customWidth="1"/>
    <col min="4" max="4" width="7.00390625" style="0" customWidth="1"/>
    <col min="5" max="5" width="9.8515625" style="0" customWidth="1"/>
    <col min="6" max="6" width="7.28125" style="0" customWidth="1"/>
    <col min="7" max="7" width="6.8515625" style="0" customWidth="1"/>
    <col min="8" max="8" width="8.421875" style="0" customWidth="1"/>
    <col min="9" max="9" width="19.8515625" style="0" customWidth="1"/>
    <col min="10" max="10" width="9.140625" style="0" customWidth="1"/>
    <col min="11" max="11" width="8.140625" style="0" customWidth="1"/>
    <col min="12" max="12" width="7.140625" style="0" customWidth="1"/>
    <col min="13" max="13" width="11.8515625" style="0" customWidth="1"/>
    <col min="14" max="14" width="4.28125" style="0" customWidth="1"/>
    <col min="15" max="15" width="4.7109375" style="0" customWidth="1"/>
    <col min="16" max="16" width="4.28125" style="0" customWidth="1"/>
    <col min="17" max="17" width="4.7109375" style="0" customWidth="1"/>
    <col min="18" max="18" width="7.7109375" style="0" customWidth="1"/>
    <col min="19" max="19" width="7.28125" style="0" customWidth="1"/>
    <col min="20" max="20" width="7.140625" style="0" customWidth="1"/>
    <col min="21" max="21" width="7.00390625" style="0" customWidth="1"/>
    <col min="22" max="23" width="7.140625" style="0" customWidth="1"/>
    <col min="24" max="24" width="7.7109375" style="0" customWidth="1"/>
  </cols>
  <sheetData>
    <row r="1" spans="1:22" ht="12.75">
      <c r="A1" s="3" t="s">
        <v>51</v>
      </c>
      <c r="B1" s="3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1"/>
      <c r="S1" s="2"/>
      <c r="T1" s="2"/>
      <c r="U1" s="1"/>
      <c r="V1" s="1"/>
    </row>
    <row r="2" spans="1:24" ht="6" customHeight="1" thickBot="1">
      <c r="A2" s="1"/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1"/>
      <c r="U2" s="2"/>
      <c r="V2" s="2"/>
      <c r="W2" s="1"/>
      <c r="X2" s="1"/>
    </row>
    <row r="3" spans="1:24" ht="12.75">
      <c r="A3" s="4" t="s">
        <v>623</v>
      </c>
      <c r="B3" s="334" t="s">
        <v>28</v>
      </c>
      <c r="C3" s="593" t="s">
        <v>624</v>
      </c>
      <c r="D3" s="598"/>
      <c r="E3" s="5" t="s">
        <v>461</v>
      </c>
      <c r="F3" s="599" t="s">
        <v>462</v>
      </c>
      <c r="G3" s="600"/>
      <c r="H3" s="601"/>
      <c r="I3" s="4" t="s">
        <v>36</v>
      </c>
      <c r="J3" s="334" t="s">
        <v>38</v>
      </c>
      <c r="K3" s="593" t="s">
        <v>466</v>
      </c>
      <c r="L3" s="602"/>
      <c r="M3" s="595"/>
      <c r="N3" s="593" t="s">
        <v>464</v>
      </c>
      <c r="O3" s="594"/>
      <c r="P3" s="593" t="s">
        <v>530</v>
      </c>
      <c r="Q3" s="598"/>
      <c r="R3" s="593" t="s">
        <v>619</v>
      </c>
      <c r="S3" s="594"/>
      <c r="T3" s="595"/>
      <c r="U3" s="593" t="s">
        <v>20</v>
      </c>
      <c r="V3" s="594"/>
      <c r="W3" s="595"/>
      <c r="X3" s="4" t="s">
        <v>11</v>
      </c>
    </row>
    <row r="4" spans="1:24" ht="12.75">
      <c r="A4" s="7"/>
      <c r="B4" s="332" t="s">
        <v>690</v>
      </c>
      <c r="C4" s="8"/>
      <c r="D4" s="9"/>
      <c r="E4" s="10"/>
      <c r="F4" s="596" t="s">
        <v>260</v>
      </c>
      <c r="G4" s="597"/>
      <c r="H4" s="244"/>
      <c r="I4" s="7"/>
      <c r="J4" s="566" t="s">
        <v>39</v>
      </c>
      <c r="K4" s="332"/>
      <c r="L4" s="184"/>
      <c r="M4" s="333"/>
      <c r="N4" s="8"/>
      <c r="O4" s="9"/>
      <c r="P4" s="8"/>
      <c r="Q4" s="9"/>
      <c r="R4" s="332"/>
      <c r="S4" s="184"/>
      <c r="T4" s="333"/>
      <c r="U4" s="332"/>
      <c r="V4" s="184"/>
      <c r="W4" s="333"/>
      <c r="X4" s="247" t="s">
        <v>12</v>
      </c>
    </row>
    <row r="5" spans="1:24" ht="13.5" thickBot="1">
      <c r="A5" s="13"/>
      <c r="B5" s="274" t="s">
        <v>214</v>
      </c>
      <c r="C5" s="14" t="s">
        <v>261</v>
      </c>
      <c r="D5" s="15" t="s">
        <v>262</v>
      </c>
      <c r="E5" s="185" t="s">
        <v>305</v>
      </c>
      <c r="F5" s="17" t="s">
        <v>264</v>
      </c>
      <c r="G5" s="17" t="s">
        <v>265</v>
      </c>
      <c r="H5" s="245" t="s">
        <v>266</v>
      </c>
      <c r="I5" s="13" t="s">
        <v>37</v>
      </c>
      <c r="J5" s="274"/>
      <c r="K5" s="14" t="s">
        <v>177</v>
      </c>
      <c r="L5" s="17" t="s">
        <v>179</v>
      </c>
      <c r="M5" s="15" t="s">
        <v>178</v>
      </c>
      <c r="N5" s="185" t="s">
        <v>531</v>
      </c>
      <c r="O5" s="185" t="s">
        <v>532</v>
      </c>
      <c r="P5" s="14" t="s">
        <v>531</v>
      </c>
      <c r="Q5" s="15" t="s">
        <v>532</v>
      </c>
      <c r="R5" s="14" t="s">
        <v>21</v>
      </c>
      <c r="S5" s="17" t="s">
        <v>534</v>
      </c>
      <c r="T5" s="15" t="s">
        <v>535</v>
      </c>
      <c r="U5" s="14" t="s">
        <v>21</v>
      </c>
      <c r="V5" s="17" t="s">
        <v>22</v>
      </c>
      <c r="W5" s="15" t="s">
        <v>23</v>
      </c>
      <c r="X5" s="185" t="s">
        <v>620</v>
      </c>
    </row>
    <row r="6" spans="1:24" ht="16.5" customHeight="1" thickBot="1">
      <c r="A6" s="21"/>
      <c r="B6" s="1"/>
      <c r="C6" s="1"/>
      <c r="D6" s="1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331"/>
      <c r="Q6" s="331"/>
      <c r="R6" s="2"/>
      <c r="S6" s="2"/>
      <c r="T6" s="1"/>
      <c r="U6" s="2"/>
      <c r="V6" s="2"/>
      <c r="W6" s="1"/>
      <c r="X6" s="186"/>
    </row>
    <row r="7" spans="1:24" ht="17.25" customHeight="1" thickBot="1">
      <c r="A7" s="404">
        <v>1</v>
      </c>
      <c r="B7" s="404">
        <v>1</v>
      </c>
      <c r="C7" s="100" t="s">
        <v>720</v>
      </c>
      <c r="D7" s="404" t="s">
        <v>720</v>
      </c>
      <c r="E7" s="591">
        <v>39680</v>
      </c>
      <c r="F7" s="592">
        <v>0.36319444444444443</v>
      </c>
      <c r="G7" s="592">
        <v>0.5590277777777778</v>
      </c>
      <c r="H7" s="592">
        <v>0.2027777777777778</v>
      </c>
      <c r="I7" s="586"/>
      <c r="J7" s="590" t="s">
        <v>80</v>
      </c>
      <c r="K7" s="586" t="s">
        <v>721</v>
      </c>
      <c r="L7" s="586" t="s">
        <v>722</v>
      </c>
      <c r="M7" s="440" t="s">
        <v>723</v>
      </c>
      <c r="N7" s="590"/>
      <c r="O7" s="440">
        <v>17</v>
      </c>
      <c r="P7" s="590"/>
      <c r="Q7" s="590"/>
      <c r="R7" s="386"/>
      <c r="S7" s="590"/>
      <c r="T7" s="404"/>
      <c r="U7" s="586"/>
      <c r="V7" s="586"/>
      <c r="W7" s="101"/>
      <c r="X7" s="186"/>
    </row>
    <row r="8" spans="1:24" ht="15.75" customHeight="1">
      <c r="A8" s="398">
        <v>2</v>
      </c>
      <c r="B8" s="398">
        <v>2</v>
      </c>
      <c r="C8" s="340" t="s">
        <v>252</v>
      </c>
      <c r="D8" s="341" t="s">
        <v>252</v>
      </c>
      <c r="E8" s="535">
        <v>39700</v>
      </c>
      <c r="F8" s="538">
        <v>0.875</v>
      </c>
      <c r="G8" s="539">
        <v>0.10486111111111111</v>
      </c>
      <c r="H8" s="342">
        <f aca="true" t="shared" si="0" ref="H8:H13">G8-F8+1</f>
        <v>0.22986111111111107</v>
      </c>
      <c r="I8" s="343"/>
      <c r="J8" s="569" t="s">
        <v>80</v>
      </c>
      <c r="K8" s="344" t="s">
        <v>675</v>
      </c>
      <c r="L8" s="345" t="s">
        <v>676</v>
      </c>
      <c r="M8" s="587" t="s">
        <v>81</v>
      </c>
      <c r="N8" s="362"/>
      <c r="O8" s="544">
        <v>18</v>
      </c>
      <c r="P8" s="362" t="s">
        <v>375</v>
      </c>
      <c r="Q8" s="385" t="s">
        <v>368</v>
      </c>
      <c r="R8" s="386"/>
      <c r="S8" s="509"/>
      <c r="T8" s="354"/>
      <c r="U8" s="386"/>
      <c r="V8" s="509"/>
      <c r="W8" s="354"/>
      <c r="X8" s="510"/>
    </row>
    <row r="9" spans="1:24" ht="15.75" customHeight="1">
      <c r="A9" s="395">
        <v>3</v>
      </c>
      <c r="B9" s="395">
        <v>3</v>
      </c>
      <c r="C9" s="130" t="s">
        <v>252</v>
      </c>
      <c r="D9" s="167" t="s">
        <v>252</v>
      </c>
      <c r="E9" s="536">
        <v>39701</v>
      </c>
      <c r="F9" s="540">
        <v>0.8631944444444444</v>
      </c>
      <c r="G9" s="541">
        <v>0.1125</v>
      </c>
      <c r="H9" s="306">
        <f t="shared" si="0"/>
        <v>0.24930555555555567</v>
      </c>
      <c r="I9" s="171"/>
      <c r="J9" s="562" t="s">
        <v>80</v>
      </c>
      <c r="K9" s="277" t="s">
        <v>675</v>
      </c>
      <c r="L9" s="278" t="s">
        <v>676</v>
      </c>
      <c r="M9" s="588" t="s">
        <v>81</v>
      </c>
      <c r="N9" s="364"/>
      <c r="O9" s="545">
        <v>19</v>
      </c>
      <c r="P9" s="364" t="s">
        <v>375</v>
      </c>
      <c r="Q9" s="188" t="s">
        <v>368</v>
      </c>
      <c r="R9" s="346"/>
      <c r="S9" s="351"/>
      <c r="T9" s="347"/>
      <c r="U9" s="346"/>
      <c r="V9" s="351"/>
      <c r="W9" s="347"/>
      <c r="X9" s="360"/>
    </row>
    <row r="10" spans="1:24" ht="15.75" customHeight="1">
      <c r="A10" s="395">
        <v>4</v>
      </c>
      <c r="B10" s="395">
        <v>4</v>
      </c>
      <c r="C10" s="130" t="s">
        <v>252</v>
      </c>
      <c r="D10" s="167" t="s">
        <v>252</v>
      </c>
      <c r="E10" s="536">
        <v>39706</v>
      </c>
      <c r="F10" s="540">
        <v>0.904861111111111</v>
      </c>
      <c r="G10" s="541">
        <v>0.08680555555555557</v>
      </c>
      <c r="H10" s="306">
        <f t="shared" si="0"/>
        <v>0.18194444444444458</v>
      </c>
      <c r="I10" s="171"/>
      <c r="J10" s="562" t="s">
        <v>80</v>
      </c>
      <c r="K10" s="277" t="s">
        <v>675</v>
      </c>
      <c r="L10" s="278" t="s">
        <v>676</v>
      </c>
      <c r="M10" s="588" t="s">
        <v>81</v>
      </c>
      <c r="N10" s="364"/>
      <c r="O10" s="545">
        <v>14</v>
      </c>
      <c r="P10" s="364" t="s">
        <v>375</v>
      </c>
      <c r="Q10" s="188" t="s">
        <v>369</v>
      </c>
      <c r="R10" s="277"/>
      <c r="S10" s="351"/>
      <c r="T10" s="347"/>
      <c r="U10" s="277"/>
      <c r="V10" s="351"/>
      <c r="W10" s="347"/>
      <c r="X10" s="360"/>
    </row>
    <row r="11" spans="1:24" ht="15.75" customHeight="1">
      <c r="A11" s="395">
        <v>5</v>
      </c>
      <c r="B11" s="395">
        <v>5</v>
      </c>
      <c r="C11" s="130" t="s">
        <v>252</v>
      </c>
      <c r="D11" s="167" t="s">
        <v>252</v>
      </c>
      <c r="E11" s="536">
        <v>39712</v>
      </c>
      <c r="F11" s="540">
        <v>0.875</v>
      </c>
      <c r="G11" s="541">
        <v>0.125</v>
      </c>
      <c r="H11" s="306">
        <f t="shared" si="0"/>
        <v>0.25</v>
      </c>
      <c r="I11" s="171"/>
      <c r="J11" s="562" t="s">
        <v>80</v>
      </c>
      <c r="K11" s="277" t="s">
        <v>682</v>
      </c>
      <c r="L11" s="278" t="s">
        <v>687</v>
      </c>
      <c r="M11" s="588" t="s">
        <v>131</v>
      </c>
      <c r="N11" s="364"/>
      <c r="O11" s="545">
        <v>22</v>
      </c>
      <c r="P11" s="364" t="s">
        <v>375</v>
      </c>
      <c r="Q11" s="188" t="s">
        <v>368</v>
      </c>
      <c r="R11" s="346"/>
      <c r="S11" s="351"/>
      <c r="T11" s="347"/>
      <c r="U11" s="346"/>
      <c r="V11" s="351"/>
      <c r="W11" s="347"/>
      <c r="X11" s="360"/>
    </row>
    <row r="12" spans="1:24" ht="15.75" customHeight="1">
      <c r="A12" s="395">
        <v>6</v>
      </c>
      <c r="B12" s="395">
        <v>6</v>
      </c>
      <c r="C12" s="130" t="s">
        <v>252</v>
      </c>
      <c r="D12" s="167" t="s">
        <v>252</v>
      </c>
      <c r="E12" s="536">
        <v>39717</v>
      </c>
      <c r="F12" s="540">
        <v>0.8645833333333334</v>
      </c>
      <c r="G12" s="541">
        <v>0.09375</v>
      </c>
      <c r="H12" s="306">
        <f t="shared" si="0"/>
        <v>0.22916666666666663</v>
      </c>
      <c r="I12" s="171"/>
      <c r="J12" s="562" t="s">
        <v>80</v>
      </c>
      <c r="K12" s="277" t="s">
        <v>607</v>
      </c>
      <c r="L12" s="278" t="s">
        <v>673</v>
      </c>
      <c r="M12" s="588" t="s">
        <v>451</v>
      </c>
      <c r="N12" s="364"/>
      <c r="O12" s="545">
        <v>18</v>
      </c>
      <c r="P12" s="364" t="s">
        <v>375</v>
      </c>
      <c r="Q12" s="188" t="s">
        <v>368</v>
      </c>
      <c r="R12" s="346"/>
      <c r="S12" s="351"/>
      <c r="T12" s="347"/>
      <c r="U12" s="346"/>
      <c r="V12" s="351"/>
      <c r="W12" s="347"/>
      <c r="X12" s="360"/>
    </row>
    <row r="13" spans="1:24" ht="15.75" customHeight="1" thickBot="1">
      <c r="A13" s="468">
        <v>7</v>
      </c>
      <c r="B13" s="468">
        <v>7</v>
      </c>
      <c r="C13" s="179" t="s">
        <v>252</v>
      </c>
      <c r="D13" s="180" t="s">
        <v>252</v>
      </c>
      <c r="E13" s="537">
        <v>39718</v>
      </c>
      <c r="F13" s="542">
        <v>0.8638888888888889</v>
      </c>
      <c r="G13" s="543">
        <v>0.07083333333333333</v>
      </c>
      <c r="H13" s="307">
        <f t="shared" si="0"/>
        <v>0.20694444444444438</v>
      </c>
      <c r="I13" s="183"/>
      <c r="J13" s="565" t="s">
        <v>80</v>
      </c>
      <c r="K13" s="283" t="s">
        <v>607</v>
      </c>
      <c r="L13" s="284" t="s">
        <v>673</v>
      </c>
      <c r="M13" s="589" t="s">
        <v>451</v>
      </c>
      <c r="N13" s="365"/>
      <c r="O13" s="546">
        <v>16</v>
      </c>
      <c r="P13" s="365" t="s">
        <v>375</v>
      </c>
      <c r="Q13" s="235" t="s">
        <v>368</v>
      </c>
      <c r="R13" s="355"/>
      <c r="S13" s="356"/>
      <c r="T13" s="357"/>
      <c r="U13" s="355"/>
      <c r="V13" s="356"/>
      <c r="W13" s="357"/>
      <c r="X13" s="361"/>
    </row>
    <row r="14" spans="1:24" ht="13.5" thickBot="1">
      <c r="A14" s="440">
        <v>6</v>
      </c>
      <c r="B14" s="86"/>
      <c r="D14" s="1"/>
      <c r="E14" s="87"/>
      <c r="F14" s="2"/>
      <c r="G14" s="2"/>
      <c r="H14" s="90">
        <f>SUM(H7:H13)</f>
        <v>1.5500000000000003</v>
      </c>
      <c r="I14" s="2"/>
      <c r="J14" s="2"/>
      <c r="K14" s="2"/>
      <c r="L14" s="2"/>
      <c r="M14" s="2"/>
      <c r="N14" s="514"/>
      <c r="O14" s="514">
        <f>SUM(O7:O13)</f>
        <v>124</v>
      </c>
      <c r="P14" s="514">
        <f>SUM(P8:P13)</f>
        <v>0</v>
      </c>
      <c r="Q14" s="514">
        <f>SUM(Q8:Q13)</f>
        <v>0</v>
      </c>
      <c r="R14" s="2"/>
      <c r="S14" s="2"/>
      <c r="T14" s="1"/>
      <c r="U14" s="2"/>
      <c r="V14" s="2"/>
      <c r="W14" s="1"/>
      <c r="X14" s="514"/>
    </row>
    <row r="15" spans="1:24" ht="12.75">
      <c r="A15" s="86"/>
      <c r="B15" s="86"/>
      <c r="D15" s="1"/>
      <c r="E15" s="87"/>
      <c r="F15" s="2"/>
      <c r="G15" s="2"/>
      <c r="H15" s="438"/>
      <c r="I15" s="2"/>
      <c r="J15" s="2"/>
      <c r="K15" s="2"/>
      <c r="L15" s="2"/>
      <c r="M15" s="2"/>
      <c r="N15" s="439"/>
      <c r="O15" s="439"/>
      <c r="P15" s="439"/>
      <c r="Q15" s="439"/>
      <c r="R15" s="2"/>
      <c r="S15" s="2"/>
      <c r="T15" s="1"/>
      <c r="U15" s="2"/>
      <c r="V15" s="2"/>
      <c r="W15" s="1"/>
      <c r="X15" s="438"/>
    </row>
    <row r="16" spans="1:22" ht="15.75" customHeight="1">
      <c r="A16" s="86"/>
      <c r="B16" s="86"/>
      <c r="C16" s="246" t="s">
        <v>10</v>
      </c>
      <c r="D16" s="1"/>
      <c r="E16" s="87"/>
      <c r="F16" s="2"/>
      <c r="G16" s="2"/>
      <c r="H16" s="92"/>
      <c r="I16" s="2"/>
      <c r="J16" s="2"/>
      <c r="K16" s="2"/>
      <c r="L16" s="2"/>
      <c r="M16" s="2"/>
      <c r="N16" s="2"/>
      <c r="O16" s="2"/>
      <c r="P16" s="2"/>
      <c r="Q16" s="2"/>
      <c r="R16" s="1"/>
      <c r="S16" s="2"/>
      <c r="T16" s="2"/>
      <c r="U16" s="1"/>
      <c r="V16" s="1"/>
    </row>
    <row r="17" spans="1:21" ht="15.75" customHeight="1">
      <c r="A17" s="269"/>
      <c r="B17" s="269"/>
      <c r="C17" s="269"/>
      <c r="D17" s="269"/>
      <c r="L17" s="269"/>
      <c r="M17" s="269"/>
      <c r="N17" s="269"/>
      <c r="O17" s="269"/>
      <c r="P17" s="269"/>
      <c r="Q17" s="269"/>
      <c r="R17" s="269"/>
      <c r="S17" s="269"/>
      <c r="T17" s="269"/>
      <c r="U17" s="269"/>
    </row>
    <row r="18" spans="1:22" ht="12.75">
      <c r="A18" s="1"/>
      <c r="B18" s="1"/>
      <c r="C18" s="94"/>
      <c r="D18" s="1"/>
      <c r="E18" s="2"/>
      <c r="F18" s="2"/>
      <c r="G18" s="2"/>
      <c r="H18" s="92"/>
      <c r="I18" s="2"/>
      <c r="J18" s="2"/>
      <c r="K18" s="2"/>
      <c r="L18" s="521"/>
      <c r="M18" s="521"/>
      <c r="N18" s="521"/>
      <c r="O18" s="521"/>
      <c r="P18" s="521"/>
      <c r="Q18" s="521"/>
      <c r="R18" s="94"/>
      <c r="S18" s="521"/>
      <c r="T18" s="521"/>
      <c r="U18" s="94"/>
      <c r="V18" s="1"/>
    </row>
    <row r="19" spans="1:22" ht="12.75">
      <c r="A19" s="1"/>
      <c r="B19" s="1"/>
      <c r="C19" s="94"/>
      <c r="D19" s="94"/>
      <c r="E19" s="2"/>
      <c r="F19" s="89"/>
      <c r="G19" s="89"/>
      <c r="H19" s="92"/>
      <c r="I19" s="2"/>
      <c r="J19" s="2"/>
      <c r="K19" s="2"/>
      <c r="L19" s="521"/>
      <c r="M19" s="521"/>
      <c r="N19" s="522"/>
      <c r="O19" s="522"/>
      <c r="P19" s="522"/>
      <c r="Q19" s="522"/>
      <c r="R19" s="94"/>
      <c r="S19" s="521"/>
      <c r="T19" s="521"/>
      <c r="U19" s="94"/>
      <c r="V19" s="1"/>
    </row>
    <row r="20" spans="12:21" ht="12.75">
      <c r="L20" s="269"/>
      <c r="M20" s="269"/>
      <c r="N20" s="269"/>
      <c r="O20" s="269"/>
      <c r="P20" s="269"/>
      <c r="Q20" s="269"/>
      <c r="R20" s="269"/>
      <c r="S20" s="269"/>
      <c r="T20" s="269"/>
      <c r="U20" s="269"/>
    </row>
  </sheetData>
  <mergeCells count="8">
    <mergeCell ref="U3:W3"/>
    <mergeCell ref="F4:G4"/>
    <mergeCell ref="C3:D3"/>
    <mergeCell ref="F3:H3"/>
    <mergeCell ref="K3:M3"/>
    <mergeCell ref="N3:O3"/>
    <mergeCell ref="P3:Q3"/>
    <mergeCell ref="R3:T3"/>
  </mergeCells>
  <printOptions/>
  <pageMargins left="0.5" right="0.5" top="0.5" bottom="0.5" header="0.49" footer="0.49"/>
  <pageSetup fitToHeight="0" fitToWidth="1" horizontalDpi="600" verticalDpi="600" orientation="landscape" paperSize="9" scale="68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74"/>
  <sheetViews>
    <sheetView workbookViewId="0" topLeftCell="A1">
      <selection activeCell="I64" sqref="I64"/>
    </sheetView>
  </sheetViews>
  <sheetFormatPr defaultColWidth="11.421875" defaultRowHeight="12.75"/>
  <cols>
    <col min="1" max="1" width="5.421875" style="0" customWidth="1"/>
    <col min="2" max="3" width="6.8515625" style="0" customWidth="1"/>
    <col min="4" max="4" width="7.00390625" style="0" customWidth="1"/>
    <col min="5" max="5" width="9.8515625" style="0" customWidth="1"/>
    <col min="6" max="6" width="7.28125" style="0" customWidth="1"/>
    <col min="7" max="7" width="6.8515625" style="0" customWidth="1"/>
    <col min="8" max="8" width="8.421875" style="0" customWidth="1"/>
    <col min="9" max="9" width="19.8515625" style="0" customWidth="1"/>
    <col min="10" max="10" width="8.140625" style="0" customWidth="1"/>
    <col min="11" max="11" width="7.140625" style="0" customWidth="1"/>
    <col min="12" max="12" width="11.8515625" style="0" customWidth="1"/>
    <col min="13" max="13" width="4.28125" style="0" customWidth="1"/>
    <col min="14" max="14" width="4.7109375" style="0" customWidth="1"/>
    <col min="15" max="15" width="4.28125" style="0" customWidth="1"/>
    <col min="16" max="16" width="4.7109375" style="0" customWidth="1"/>
    <col min="17" max="17" width="7.7109375" style="0" customWidth="1"/>
    <col min="18" max="18" width="7.28125" style="0" customWidth="1"/>
    <col min="19" max="19" width="7.140625" style="0" customWidth="1"/>
    <col min="20" max="20" width="7.00390625" style="0" customWidth="1"/>
    <col min="21" max="22" width="7.140625" style="0" customWidth="1"/>
    <col min="23" max="23" width="8.28125" style="0" customWidth="1"/>
  </cols>
  <sheetData>
    <row r="1" spans="1:23" ht="12.75">
      <c r="A1" s="3" t="s">
        <v>276</v>
      </c>
      <c r="B1" s="3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1"/>
      <c r="T1" s="2"/>
      <c r="U1" s="2"/>
      <c r="V1" s="1"/>
      <c r="W1" s="1"/>
    </row>
    <row r="2" spans="1:23" ht="6" customHeight="1" thickBot="1">
      <c r="A2" s="1"/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1"/>
      <c r="T2" s="2"/>
      <c r="U2" s="2"/>
      <c r="V2" s="1"/>
      <c r="W2" s="1"/>
    </row>
    <row r="3" spans="1:23" ht="12.75">
      <c r="A3" s="4" t="s">
        <v>623</v>
      </c>
      <c r="B3" s="334" t="s">
        <v>28</v>
      </c>
      <c r="C3" s="593" t="s">
        <v>624</v>
      </c>
      <c r="D3" s="598"/>
      <c r="E3" s="5" t="s">
        <v>461</v>
      </c>
      <c r="F3" s="599" t="s">
        <v>462</v>
      </c>
      <c r="G3" s="600"/>
      <c r="H3" s="601"/>
      <c r="I3" s="4" t="s">
        <v>465</v>
      </c>
      <c r="J3" s="593" t="s">
        <v>466</v>
      </c>
      <c r="K3" s="602"/>
      <c r="L3" s="595"/>
      <c r="M3" s="593" t="s">
        <v>464</v>
      </c>
      <c r="N3" s="594"/>
      <c r="O3" s="593" t="s">
        <v>530</v>
      </c>
      <c r="P3" s="598"/>
      <c r="Q3" s="593" t="s">
        <v>619</v>
      </c>
      <c r="R3" s="594"/>
      <c r="S3" s="595"/>
      <c r="T3" s="593" t="s">
        <v>20</v>
      </c>
      <c r="U3" s="594"/>
      <c r="V3" s="595"/>
      <c r="W3" s="4" t="s">
        <v>11</v>
      </c>
    </row>
    <row r="4" spans="1:23" ht="12.75">
      <c r="A4" s="7"/>
      <c r="B4" s="332" t="s">
        <v>690</v>
      </c>
      <c r="C4" s="8"/>
      <c r="D4" s="9"/>
      <c r="E4" s="10"/>
      <c r="F4" s="596" t="s">
        <v>260</v>
      </c>
      <c r="G4" s="597"/>
      <c r="H4" s="244"/>
      <c r="I4" s="7"/>
      <c r="J4" s="332"/>
      <c r="K4" s="184"/>
      <c r="L4" s="333"/>
      <c r="M4" s="8"/>
      <c r="N4" s="9"/>
      <c r="O4" s="8"/>
      <c r="P4" s="9"/>
      <c r="Q4" s="332"/>
      <c r="R4" s="184"/>
      <c r="S4" s="333"/>
      <c r="T4" s="332"/>
      <c r="U4" s="184"/>
      <c r="V4" s="333"/>
      <c r="W4" s="247" t="s">
        <v>12</v>
      </c>
    </row>
    <row r="5" spans="1:23" ht="13.5" thickBot="1">
      <c r="A5" s="13"/>
      <c r="B5" s="274" t="s">
        <v>214</v>
      </c>
      <c r="C5" s="14" t="s">
        <v>261</v>
      </c>
      <c r="D5" s="15" t="s">
        <v>262</v>
      </c>
      <c r="E5" s="185" t="s">
        <v>305</v>
      </c>
      <c r="F5" s="17" t="s">
        <v>264</v>
      </c>
      <c r="G5" s="17" t="s">
        <v>265</v>
      </c>
      <c r="H5" s="245" t="s">
        <v>266</v>
      </c>
      <c r="I5" s="13"/>
      <c r="J5" s="14" t="s">
        <v>177</v>
      </c>
      <c r="K5" s="17" t="s">
        <v>179</v>
      </c>
      <c r="L5" s="15" t="s">
        <v>178</v>
      </c>
      <c r="M5" s="185" t="s">
        <v>531</v>
      </c>
      <c r="N5" s="185" t="s">
        <v>532</v>
      </c>
      <c r="O5" s="14" t="s">
        <v>531</v>
      </c>
      <c r="P5" s="15" t="s">
        <v>532</v>
      </c>
      <c r="Q5" s="14" t="s">
        <v>21</v>
      </c>
      <c r="R5" s="17" t="s">
        <v>534</v>
      </c>
      <c r="S5" s="15" t="s">
        <v>535</v>
      </c>
      <c r="T5" s="14" t="s">
        <v>21</v>
      </c>
      <c r="U5" s="17" t="s">
        <v>22</v>
      </c>
      <c r="V5" s="15" t="s">
        <v>23</v>
      </c>
      <c r="W5" s="185" t="s">
        <v>620</v>
      </c>
    </row>
    <row r="6" spans="1:23" ht="6.75" customHeight="1" thickBot="1">
      <c r="A6" s="21"/>
      <c r="B6" s="1"/>
      <c r="C6" s="1"/>
      <c r="D6" s="1"/>
      <c r="E6" s="2"/>
      <c r="F6" s="2"/>
      <c r="G6" s="2"/>
      <c r="H6" s="2"/>
      <c r="I6" s="2"/>
      <c r="J6" s="2"/>
      <c r="K6" s="2"/>
      <c r="L6" s="2"/>
      <c r="M6" s="2"/>
      <c r="N6" s="2"/>
      <c r="O6" s="331"/>
      <c r="P6" s="331"/>
      <c r="Q6" s="2"/>
      <c r="R6" s="2"/>
      <c r="S6" s="1"/>
      <c r="T6" s="2"/>
      <c r="U6" s="2"/>
      <c r="V6" s="1"/>
      <c r="W6" s="186"/>
    </row>
    <row r="7" spans="1:23" ht="15.75" customHeight="1" thickBot="1">
      <c r="A7" s="173" t="s">
        <v>278</v>
      </c>
      <c r="B7" s="504" t="s">
        <v>691</v>
      </c>
      <c r="C7" s="425" t="s">
        <v>527</v>
      </c>
      <c r="D7" s="426" t="s">
        <v>527</v>
      </c>
      <c r="E7" s="423">
        <v>39667</v>
      </c>
      <c r="F7" s="427">
        <v>0.6361111111111112</v>
      </c>
      <c r="G7" s="428">
        <v>0.9270833333333334</v>
      </c>
      <c r="H7" s="429">
        <f>G7-F7</f>
        <v>0.2909722222222222</v>
      </c>
      <c r="I7" s="422" t="s">
        <v>533</v>
      </c>
      <c r="J7" s="508" t="s">
        <v>689</v>
      </c>
      <c r="K7" s="431" t="s">
        <v>678</v>
      </c>
      <c r="L7" s="432" t="s">
        <v>649</v>
      </c>
      <c r="M7" s="433">
        <v>20</v>
      </c>
      <c r="N7" s="507">
        <v>24</v>
      </c>
      <c r="O7" s="433">
        <v>9</v>
      </c>
      <c r="P7" s="507">
        <v>9</v>
      </c>
      <c r="Q7" s="434">
        <v>0.68125</v>
      </c>
      <c r="R7" s="506">
        <v>17.4</v>
      </c>
      <c r="S7" s="435">
        <v>141.8</v>
      </c>
      <c r="T7" s="434">
        <v>0.9131944444444445</v>
      </c>
      <c r="U7" s="506">
        <v>17</v>
      </c>
      <c r="V7" s="435">
        <v>144</v>
      </c>
      <c r="W7" s="505">
        <f>T7-Q7</f>
        <v>0.2319444444444445</v>
      </c>
    </row>
    <row r="8" spans="1:23" ht="13.5" thickBot="1">
      <c r="A8" s="440">
        <f>COUNTA(A7)</f>
        <v>1</v>
      </c>
      <c r="B8" s="86"/>
      <c r="D8" s="1"/>
      <c r="E8" s="87"/>
      <c r="F8" s="2"/>
      <c r="G8" s="2"/>
      <c r="H8" s="242">
        <f>SUM(H7)</f>
        <v>0.2909722222222222</v>
      </c>
      <c r="I8" s="2"/>
      <c r="J8" s="2"/>
      <c r="K8" s="2"/>
      <c r="L8" s="2"/>
      <c r="M8" s="514">
        <f>SUM(L7:L7)</f>
        <v>0</v>
      </c>
      <c r="N8" s="514">
        <f>SUM(M7:M7)</f>
        <v>20</v>
      </c>
      <c r="O8" s="514">
        <f>SUM(N7:N7)</f>
        <v>24</v>
      </c>
      <c r="P8" s="514">
        <f>SUM(O7:O7)</f>
        <v>9</v>
      </c>
      <c r="Q8" s="2"/>
      <c r="R8" s="2"/>
      <c r="S8" s="1"/>
      <c r="T8" s="2"/>
      <c r="U8" s="2"/>
      <c r="V8" s="1"/>
      <c r="W8" s="242">
        <f>SUM(W7)</f>
        <v>0.2319444444444445</v>
      </c>
    </row>
    <row r="9" spans="1:23" ht="12.75">
      <c r="A9" s="86"/>
      <c r="B9" s="86"/>
      <c r="D9" s="1"/>
      <c r="E9" s="87"/>
      <c r="F9" s="2"/>
      <c r="G9" s="2"/>
      <c r="H9" s="438"/>
      <c r="I9" s="2"/>
      <c r="J9" s="2"/>
      <c r="K9" s="2"/>
      <c r="L9" s="2"/>
      <c r="M9" s="439"/>
      <c r="N9" s="439"/>
      <c r="O9" s="439"/>
      <c r="P9" s="439"/>
      <c r="Q9" s="2"/>
      <c r="R9" s="2"/>
      <c r="S9" s="1"/>
      <c r="T9" s="2"/>
      <c r="U9" s="2"/>
      <c r="V9" s="1"/>
      <c r="W9" s="438"/>
    </row>
    <row r="10" spans="1:23" ht="12.75">
      <c r="A10" s="3" t="s">
        <v>501</v>
      </c>
      <c r="B10" s="3"/>
      <c r="C10" s="1"/>
      <c r="D10" s="1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1"/>
      <c r="T10" s="2"/>
      <c r="U10" s="2"/>
      <c r="V10" s="1"/>
      <c r="W10" s="1"/>
    </row>
    <row r="11" spans="1:23" ht="6" customHeight="1" thickBot="1">
      <c r="A11" s="1"/>
      <c r="B11" s="1"/>
      <c r="C11" s="1"/>
      <c r="D11" s="1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1"/>
      <c r="T11" s="2"/>
      <c r="U11" s="2"/>
      <c r="V11" s="1"/>
      <c r="W11" s="1"/>
    </row>
    <row r="12" spans="1:23" ht="12.75">
      <c r="A12" s="4" t="s">
        <v>623</v>
      </c>
      <c r="B12" s="334" t="s">
        <v>28</v>
      </c>
      <c r="C12" s="593" t="s">
        <v>624</v>
      </c>
      <c r="D12" s="598"/>
      <c r="E12" s="5" t="s">
        <v>461</v>
      </c>
      <c r="F12" s="599" t="s">
        <v>462</v>
      </c>
      <c r="G12" s="600"/>
      <c r="H12" s="601"/>
      <c r="I12" s="4" t="s">
        <v>465</v>
      </c>
      <c r="J12" s="593" t="s">
        <v>466</v>
      </c>
      <c r="K12" s="602"/>
      <c r="L12" s="595"/>
      <c r="M12" s="593" t="s">
        <v>464</v>
      </c>
      <c r="N12" s="595"/>
      <c r="O12" s="593" t="s">
        <v>530</v>
      </c>
      <c r="P12" s="598"/>
      <c r="Q12" s="593" t="s">
        <v>619</v>
      </c>
      <c r="R12" s="594"/>
      <c r="S12" s="595"/>
      <c r="T12" s="593" t="s">
        <v>20</v>
      </c>
      <c r="U12" s="594"/>
      <c r="V12" s="595"/>
      <c r="W12" s="4" t="s">
        <v>11</v>
      </c>
    </row>
    <row r="13" spans="1:23" ht="12.75">
      <c r="A13" s="7"/>
      <c r="B13" s="332" t="s">
        <v>690</v>
      </c>
      <c r="C13" s="8"/>
      <c r="D13" s="9"/>
      <c r="E13" s="10"/>
      <c r="F13" s="596" t="s">
        <v>260</v>
      </c>
      <c r="G13" s="597"/>
      <c r="H13" s="244"/>
      <c r="I13" s="7"/>
      <c r="J13" s="332"/>
      <c r="K13" s="184"/>
      <c r="L13" s="333"/>
      <c r="M13" s="8"/>
      <c r="N13" s="9"/>
      <c r="O13" s="8"/>
      <c r="P13" s="9"/>
      <c r="Q13" s="332"/>
      <c r="R13" s="184"/>
      <c r="S13" s="333"/>
      <c r="T13" s="332"/>
      <c r="U13" s="184"/>
      <c r="V13" s="333"/>
      <c r="W13" s="247" t="s">
        <v>12</v>
      </c>
    </row>
    <row r="14" spans="1:23" ht="13.5" thickBot="1">
      <c r="A14" s="13"/>
      <c r="B14" s="274" t="s">
        <v>214</v>
      </c>
      <c r="C14" s="14" t="s">
        <v>261</v>
      </c>
      <c r="D14" s="15" t="s">
        <v>262</v>
      </c>
      <c r="E14" s="185" t="s">
        <v>305</v>
      </c>
      <c r="F14" s="17" t="s">
        <v>264</v>
      </c>
      <c r="G14" s="17" t="s">
        <v>265</v>
      </c>
      <c r="H14" s="245" t="s">
        <v>266</v>
      </c>
      <c r="I14" s="13"/>
      <c r="J14" s="14" t="s">
        <v>177</v>
      </c>
      <c r="K14" s="17" t="s">
        <v>179</v>
      </c>
      <c r="L14" s="15" t="s">
        <v>178</v>
      </c>
      <c r="M14" s="185" t="s">
        <v>531</v>
      </c>
      <c r="N14" s="185" t="s">
        <v>532</v>
      </c>
      <c r="O14" s="185" t="s">
        <v>531</v>
      </c>
      <c r="P14" s="185" t="s">
        <v>532</v>
      </c>
      <c r="Q14" s="14" t="s">
        <v>21</v>
      </c>
      <c r="R14" s="17" t="s">
        <v>534</v>
      </c>
      <c r="S14" s="15" t="s">
        <v>535</v>
      </c>
      <c r="T14" s="14" t="s">
        <v>21</v>
      </c>
      <c r="U14" s="17" t="s">
        <v>22</v>
      </c>
      <c r="V14" s="15" t="s">
        <v>23</v>
      </c>
      <c r="W14" s="185" t="s">
        <v>620</v>
      </c>
    </row>
    <row r="15" spans="1:23" ht="6.75" customHeight="1" thickBot="1">
      <c r="A15" s="21"/>
      <c r="B15" s="1"/>
      <c r="C15" s="1"/>
      <c r="D15" s="1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1"/>
      <c r="T15" s="2"/>
      <c r="U15" s="2"/>
      <c r="V15" s="1"/>
      <c r="W15" s="186"/>
    </row>
    <row r="16" spans="1:23" ht="15.75" customHeight="1">
      <c r="A16" s="398" t="s">
        <v>502</v>
      </c>
      <c r="B16" s="398" t="s">
        <v>171</v>
      </c>
      <c r="C16" s="340" t="s">
        <v>527</v>
      </c>
      <c r="D16" s="341" t="s">
        <v>113</v>
      </c>
      <c r="E16" s="372">
        <v>39675</v>
      </c>
      <c r="F16" s="369">
        <v>0.9527777777777778</v>
      </c>
      <c r="G16" s="358">
        <v>0.18472222222222223</v>
      </c>
      <c r="H16" s="342">
        <f>G16-F16+1</f>
        <v>0.2319444444444444</v>
      </c>
      <c r="I16" s="481"/>
      <c r="J16" s="344" t="s">
        <v>114</v>
      </c>
      <c r="K16" s="345" t="s">
        <v>180</v>
      </c>
      <c r="L16" s="368" t="s">
        <v>181</v>
      </c>
      <c r="M16" s="387"/>
      <c r="N16" s="512"/>
      <c r="O16" s="362" t="s">
        <v>509</v>
      </c>
      <c r="P16" s="385" t="s">
        <v>509</v>
      </c>
      <c r="Q16" s="386"/>
      <c r="R16" s="509"/>
      <c r="S16" s="354"/>
      <c r="T16" s="386"/>
      <c r="U16" s="509"/>
      <c r="V16" s="354"/>
      <c r="W16" s="510"/>
    </row>
    <row r="17" spans="1:23" ht="15.75" customHeight="1">
      <c r="A17" s="395" t="s">
        <v>503</v>
      </c>
      <c r="B17" s="395" t="s">
        <v>172</v>
      </c>
      <c r="C17" s="130" t="s">
        <v>300</v>
      </c>
      <c r="D17" s="167" t="s">
        <v>300</v>
      </c>
      <c r="E17" s="373">
        <v>39676</v>
      </c>
      <c r="F17" s="370">
        <v>0.9208333333333334</v>
      </c>
      <c r="G17" s="314">
        <v>0.15902777777777777</v>
      </c>
      <c r="H17" s="306">
        <f>G17-F17+1</f>
        <v>0.23819444444444438</v>
      </c>
      <c r="I17" s="211"/>
      <c r="J17" s="277" t="s">
        <v>512</v>
      </c>
      <c r="K17" s="278" t="s">
        <v>180</v>
      </c>
      <c r="L17" s="279" t="s">
        <v>181</v>
      </c>
      <c r="M17" s="473"/>
      <c r="N17" s="295"/>
      <c r="O17" s="364" t="s">
        <v>509</v>
      </c>
      <c r="P17" s="188" t="s">
        <v>509</v>
      </c>
      <c r="Q17" s="346"/>
      <c r="R17" s="351"/>
      <c r="S17" s="347"/>
      <c r="T17" s="346"/>
      <c r="U17" s="351"/>
      <c r="V17" s="347"/>
      <c r="W17" s="360"/>
    </row>
    <row r="18" spans="1:23" ht="15.75" customHeight="1">
      <c r="A18" s="395" t="s">
        <v>504</v>
      </c>
      <c r="B18" s="395" t="s">
        <v>173</v>
      </c>
      <c r="C18" s="130" t="s">
        <v>174</v>
      </c>
      <c r="D18" s="167" t="s">
        <v>174</v>
      </c>
      <c r="E18" s="373">
        <v>39677</v>
      </c>
      <c r="F18" s="370">
        <v>0.9145833333333333</v>
      </c>
      <c r="G18" s="314">
        <v>0.22569444444444445</v>
      </c>
      <c r="H18" s="306">
        <f>G18-F18+1</f>
        <v>0.3111111111111111</v>
      </c>
      <c r="I18" s="171" t="s">
        <v>175</v>
      </c>
      <c r="J18" s="277" t="s">
        <v>176</v>
      </c>
      <c r="K18" s="278" t="s">
        <v>180</v>
      </c>
      <c r="L18" s="279" t="s">
        <v>181</v>
      </c>
      <c r="M18" s="473"/>
      <c r="N18" s="295"/>
      <c r="O18" s="364" t="s">
        <v>509</v>
      </c>
      <c r="P18" s="188" t="s">
        <v>509</v>
      </c>
      <c r="Q18" s="346"/>
      <c r="R18" s="351"/>
      <c r="S18" s="347"/>
      <c r="T18" s="346"/>
      <c r="U18" s="351"/>
      <c r="V18" s="347"/>
      <c r="W18" s="360"/>
    </row>
    <row r="19" spans="1:23" ht="15.75" customHeight="1">
      <c r="A19" s="395" t="s">
        <v>505</v>
      </c>
      <c r="B19" s="396" t="s">
        <v>692</v>
      </c>
      <c r="C19" s="130" t="s">
        <v>527</v>
      </c>
      <c r="D19" s="167" t="s">
        <v>527</v>
      </c>
      <c r="E19" s="373">
        <v>39676</v>
      </c>
      <c r="F19" s="370">
        <v>0.8229166666666666</v>
      </c>
      <c r="G19" s="314">
        <v>0.17708333333333334</v>
      </c>
      <c r="H19" s="306">
        <f>G19-F19+1</f>
        <v>0.35416666666666674</v>
      </c>
      <c r="I19" s="171" t="s">
        <v>537</v>
      </c>
      <c r="J19" s="277" t="s">
        <v>176</v>
      </c>
      <c r="K19" s="278" t="s">
        <v>180</v>
      </c>
      <c r="L19" s="279" t="s">
        <v>181</v>
      </c>
      <c r="M19" s="364">
        <v>28</v>
      </c>
      <c r="N19" s="188">
        <v>34</v>
      </c>
      <c r="O19" s="364">
        <v>9</v>
      </c>
      <c r="P19" s="188">
        <v>10</v>
      </c>
      <c r="Q19" s="346">
        <v>0.84375</v>
      </c>
      <c r="R19" s="351">
        <v>15.42</v>
      </c>
      <c r="S19" s="347">
        <v>144.42</v>
      </c>
      <c r="T19" s="346">
        <v>0.14722222222222223</v>
      </c>
      <c r="U19" s="351">
        <v>14</v>
      </c>
      <c r="V19" s="347">
        <v>141</v>
      </c>
      <c r="W19" s="360">
        <f>T19-Q19+1</f>
        <v>0.30347222222222225</v>
      </c>
    </row>
    <row r="20" spans="1:23" ht="15.75" customHeight="1">
      <c r="A20" s="395" t="s">
        <v>506</v>
      </c>
      <c r="B20" s="396" t="s">
        <v>693</v>
      </c>
      <c r="C20" s="130" t="s">
        <v>527</v>
      </c>
      <c r="D20" s="167" t="s">
        <v>527</v>
      </c>
      <c r="E20" s="373">
        <v>39677</v>
      </c>
      <c r="F20" s="370">
        <v>0.6993055555555556</v>
      </c>
      <c r="G20" s="314">
        <v>0.9729166666666668</v>
      </c>
      <c r="H20" s="306">
        <f>G20-F20</f>
        <v>0.27361111111111114</v>
      </c>
      <c r="I20" s="171" t="s">
        <v>538</v>
      </c>
      <c r="J20" s="277" t="s">
        <v>176</v>
      </c>
      <c r="K20" s="278" t="s">
        <v>180</v>
      </c>
      <c r="L20" s="279" t="s">
        <v>181</v>
      </c>
      <c r="M20" s="364">
        <v>9</v>
      </c>
      <c r="N20" s="188">
        <v>10</v>
      </c>
      <c r="O20" s="364">
        <v>3</v>
      </c>
      <c r="P20" s="188">
        <v>3</v>
      </c>
      <c r="Q20" s="346">
        <v>0.8777777777777778</v>
      </c>
      <c r="R20" s="455">
        <v>16.07</v>
      </c>
      <c r="S20" s="456">
        <v>138.58</v>
      </c>
      <c r="T20" s="346">
        <v>0.9819444444444444</v>
      </c>
      <c r="U20" s="455">
        <v>16.13</v>
      </c>
      <c r="V20" s="456">
        <v>134.04</v>
      </c>
      <c r="W20" s="360">
        <f>T20-Q20</f>
        <v>0.10416666666666663</v>
      </c>
    </row>
    <row r="21" spans="1:23" ht="15.75" customHeight="1" thickBot="1">
      <c r="A21" s="468" t="s">
        <v>507</v>
      </c>
      <c r="B21" s="399" t="s">
        <v>694</v>
      </c>
      <c r="C21" s="179" t="s">
        <v>527</v>
      </c>
      <c r="D21" s="180" t="s">
        <v>527</v>
      </c>
      <c r="E21" s="374">
        <v>39678</v>
      </c>
      <c r="F21" s="371">
        <v>0.7527777777777778</v>
      </c>
      <c r="G21" s="317">
        <v>0.1423611111111111</v>
      </c>
      <c r="H21" s="307">
        <f>G21-F21+1</f>
        <v>0.3895833333333334</v>
      </c>
      <c r="I21" s="183" t="s">
        <v>540</v>
      </c>
      <c r="J21" s="283" t="s">
        <v>176</v>
      </c>
      <c r="K21" s="284" t="s">
        <v>180</v>
      </c>
      <c r="L21" s="285" t="s">
        <v>181</v>
      </c>
      <c r="M21" s="365">
        <v>23</v>
      </c>
      <c r="N21" s="235">
        <v>28</v>
      </c>
      <c r="O21" s="365">
        <v>12</v>
      </c>
      <c r="P21" s="235">
        <v>12</v>
      </c>
      <c r="Q21" s="400">
        <v>0.8743055555555556</v>
      </c>
      <c r="R21" s="401">
        <v>15.8</v>
      </c>
      <c r="S21" s="384">
        <v>128.75</v>
      </c>
      <c r="T21" s="400">
        <v>0.011805555555555555</v>
      </c>
      <c r="U21" s="401">
        <v>18.09</v>
      </c>
      <c r="V21" s="384">
        <v>130</v>
      </c>
      <c r="W21" s="361">
        <f>T21-Q21+1</f>
        <v>0.13749999999999996</v>
      </c>
    </row>
    <row r="22" spans="1:23" ht="13.5" thickBot="1">
      <c r="A22" s="440">
        <f>COUNTA(A16:A21)</f>
        <v>6</v>
      </c>
      <c r="B22" s="86"/>
      <c r="D22" s="1"/>
      <c r="E22" s="87"/>
      <c r="F22" s="2"/>
      <c r="G22" s="2"/>
      <c r="H22" s="242">
        <f>SUM(H16:H21)</f>
        <v>1.7986111111111112</v>
      </c>
      <c r="I22" s="2"/>
      <c r="J22" s="2"/>
      <c r="K22" s="2"/>
      <c r="L22" s="2"/>
      <c r="M22" s="514">
        <f>SUM(M16,M17:M21)</f>
        <v>60</v>
      </c>
      <c r="N22" s="514">
        <f>SUM(N16,N17:N21)</f>
        <v>72</v>
      </c>
      <c r="O22" s="514">
        <f>SUM(O16,O17:O21)</f>
        <v>24</v>
      </c>
      <c r="P22" s="514">
        <f>SUM(P16,P17:P21)</f>
        <v>25</v>
      </c>
      <c r="Q22" s="2"/>
      <c r="R22" s="2"/>
      <c r="S22" s="1"/>
      <c r="T22" s="2"/>
      <c r="U22" s="2"/>
      <c r="V22" s="1"/>
      <c r="W22" s="242">
        <f>SUM(W16,(W17:W21))</f>
        <v>0.5451388888888888</v>
      </c>
    </row>
    <row r="23" spans="1:23" ht="12.75">
      <c r="A23" s="86"/>
      <c r="B23" s="86"/>
      <c r="D23" s="1"/>
      <c r="E23" s="87"/>
      <c r="F23" s="2"/>
      <c r="G23" s="2"/>
      <c r="H23" s="438"/>
      <c r="I23" s="2"/>
      <c r="J23" s="2"/>
      <c r="K23" s="2"/>
      <c r="L23" s="2"/>
      <c r="M23" s="439"/>
      <c r="N23" s="439"/>
      <c r="O23" s="439"/>
      <c r="P23" s="439"/>
      <c r="Q23" s="2"/>
      <c r="R23" s="2"/>
      <c r="S23" s="1"/>
      <c r="T23" s="2"/>
      <c r="U23" s="2"/>
      <c r="V23" s="1"/>
      <c r="W23" s="438"/>
    </row>
    <row r="24" spans="1:23" ht="12.75">
      <c r="A24" s="3" t="s">
        <v>561</v>
      </c>
      <c r="B24" s="3"/>
      <c r="C24" s="1"/>
      <c r="D24" s="1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1"/>
      <c r="T24" s="2"/>
      <c r="U24" s="2"/>
      <c r="V24" s="1"/>
      <c r="W24" s="1"/>
    </row>
    <row r="25" spans="1:23" ht="6" customHeight="1" thickBot="1">
      <c r="A25" s="1"/>
      <c r="B25" s="1"/>
      <c r="C25" s="1"/>
      <c r="D25" s="1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1"/>
      <c r="T25" s="2"/>
      <c r="U25" s="2"/>
      <c r="V25" s="1"/>
      <c r="W25" s="1"/>
    </row>
    <row r="26" spans="1:23" ht="12.75">
      <c r="A26" s="4" t="s">
        <v>623</v>
      </c>
      <c r="B26" s="334" t="s">
        <v>28</v>
      </c>
      <c r="C26" s="593" t="s">
        <v>624</v>
      </c>
      <c r="D26" s="598"/>
      <c r="E26" s="5" t="s">
        <v>461</v>
      </c>
      <c r="F26" s="599" t="s">
        <v>462</v>
      </c>
      <c r="G26" s="600"/>
      <c r="H26" s="601"/>
      <c r="I26" s="4" t="s">
        <v>465</v>
      </c>
      <c r="J26" s="593" t="s">
        <v>466</v>
      </c>
      <c r="K26" s="602"/>
      <c r="L26" s="595"/>
      <c r="M26" s="593" t="s">
        <v>464</v>
      </c>
      <c r="N26" s="594"/>
      <c r="O26" s="593" t="s">
        <v>530</v>
      </c>
      <c r="P26" s="598"/>
      <c r="Q26" s="593" t="s">
        <v>619</v>
      </c>
      <c r="R26" s="594"/>
      <c r="S26" s="595"/>
      <c r="T26" s="593" t="s">
        <v>20</v>
      </c>
      <c r="U26" s="594"/>
      <c r="V26" s="595"/>
      <c r="W26" s="4" t="s">
        <v>11</v>
      </c>
    </row>
    <row r="27" spans="1:23" ht="12.75">
      <c r="A27" s="7"/>
      <c r="B27" s="332" t="s">
        <v>690</v>
      </c>
      <c r="C27" s="8"/>
      <c r="D27" s="9"/>
      <c r="E27" s="10"/>
      <c r="F27" s="596" t="s">
        <v>260</v>
      </c>
      <c r="G27" s="597"/>
      <c r="H27" s="244"/>
      <c r="I27" s="7"/>
      <c r="J27" s="332"/>
      <c r="K27" s="184"/>
      <c r="L27" s="333"/>
      <c r="M27" s="8"/>
      <c r="N27" s="9"/>
      <c r="O27" s="8"/>
      <c r="P27" s="9"/>
      <c r="Q27" s="332"/>
      <c r="R27" s="184"/>
      <c r="S27" s="333"/>
      <c r="T27" s="332"/>
      <c r="U27" s="184"/>
      <c r="V27" s="333"/>
      <c r="W27" s="247" t="s">
        <v>12</v>
      </c>
    </row>
    <row r="28" spans="1:23" ht="13.5" thickBot="1">
      <c r="A28" s="13"/>
      <c r="B28" s="274" t="s">
        <v>214</v>
      </c>
      <c r="C28" s="14" t="s">
        <v>261</v>
      </c>
      <c r="D28" s="15" t="s">
        <v>262</v>
      </c>
      <c r="E28" s="185" t="s">
        <v>305</v>
      </c>
      <c r="F28" s="17" t="s">
        <v>264</v>
      </c>
      <c r="G28" s="17" t="s">
        <v>265</v>
      </c>
      <c r="H28" s="245" t="s">
        <v>266</v>
      </c>
      <c r="I28" s="13"/>
      <c r="J28" s="14" t="s">
        <v>177</v>
      </c>
      <c r="K28" s="17" t="s">
        <v>179</v>
      </c>
      <c r="L28" s="15" t="s">
        <v>178</v>
      </c>
      <c r="M28" s="185" t="s">
        <v>531</v>
      </c>
      <c r="N28" s="185" t="s">
        <v>532</v>
      </c>
      <c r="O28" s="14" t="s">
        <v>531</v>
      </c>
      <c r="P28" s="15" t="s">
        <v>532</v>
      </c>
      <c r="Q28" s="14" t="s">
        <v>21</v>
      </c>
      <c r="R28" s="17" t="s">
        <v>534</v>
      </c>
      <c r="S28" s="15" t="s">
        <v>535</v>
      </c>
      <c r="T28" s="14" t="s">
        <v>21</v>
      </c>
      <c r="U28" s="17" t="s">
        <v>22</v>
      </c>
      <c r="V28" s="15" t="s">
        <v>23</v>
      </c>
      <c r="W28" s="185" t="s">
        <v>620</v>
      </c>
    </row>
    <row r="29" spans="1:23" ht="6.75" customHeight="1" thickBot="1">
      <c r="A29" s="21"/>
      <c r="B29" s="1"/>
      <c r="C29" s="1"/>
      <c r="D29" s="1"/>
      <c r="E29" s="2"/>
      <c r="F29" s="2"/>
      <c r="G29" s="2"/>
      <c r="H29" s="2"/>
      <c r="I29" s="2"/>
      <c r="J29" s="2"/>
      <c r="K29" s="2"/>
      <c r="L29" s="2"/>
      <c r="M29" s="2"/>
      <c r="N29" s="2"/>
      <c r="O29" s="331"/>
      <c r="P29" s="331"/>
      <c r="Q29" s="2"/>
      <c r="R29" s="2"/>
      <c r="S29" s="1"/>
      <c r="T29" s="2"/>
      <c r="U29" s="2"/>
      <c r="V29" s="1"/>
      <c r="W29" s="186"/>
    </row>
    <row r="30" spans="1:23" ht="15.75" customHeight="1" thickBot="1">
      <c r="A30" s="504" t="s">
        <v>277</v>
      </c>
      <c r="B30" s="504" t="s">
        <v>695</v>
      </c>
      <c r="C30" s="425" t="s">
        <v>527</v>
      </c>
      <c r="D30" s="426" t="s">
        <v>527</v>
      </c>
      <c r="E30" s="423">
        <v>39684</v>
      </c>
      <c r="F30" s="427">
        <v>0.7687499999999999</v>
      </c>
      <c r="G30" s="428">
        <v>0.1423611111111111</v>
      </c>
      <c r="H30" s="429">
        <f>G30-F30+1</f>
        <v>0.3736111111111111</v>
      </c>
      <c r="I30" s="422" t="s">
        <v>533</v>
      </c>
      <c r="J30" s="430" t="s">
        <v>680</v>
      </c>
      <c r="K30" s="431" t="s">
        <v>649</v>
      </c>
      <c r="L30" s="432" t="s">
        <v>649</v>
      </c>
      <c r="M30" s="433">
        <v>24</v>
      </c>
      <c r="N30" s="507">
        <v>24</v>
      </c>
      <c r="O30" s="433">
        <v>14</v>
      </c>
      <c r="P30" s="507">
        <v>15</v>
      </c>
      <c r="Q30" s="434">
        <v>0.8312499999999999</v>
      </c>
      <c r="R30" s="506">
        <v>20.01</v>
      </c>
      <c r="S30" s="435">
        <v>144.04</v>
      </c>
      <c r="T30" s="434">
        <v>0.10555555555555556</v>
      </c>
      <c r="U30" s="506">
        <v>18.47</v>
      </c>
      <c r="V30" s="435">
        <v>145.41</v>
      </c>
      <c r="W30" s="505">
        <f>T30-Q30+1</f>
        <v>0.2743055555555556</v>
      </c>
    </row>
    <row r="31" spans="1:23" ht="13.5" thickBot="1">
      <c r="A31" s="440">
        <f>COUNTA(A30)</f>
        <v>1</v>
      </c>
      <c r="B31" s="86"/>
      <c r="D31" s="1"/>
      <c r="E31" s="87"/>
      <c r="F31" s="2"/>
      <c r="G31" s="2"/>
      <c r="H31" s="242">
        <f>SUM(H30)</f>
        <v>0.3736111111111111</v>
      </c>
      <c r="I31" s="2"/>
      <c r="J31" s="2"/>
      <c r="K31" s="2"/>
      <c r="L31" s="2"/>
      <c r="M31" s="514">
        <f>SUM(L30:L30)</f>
        <v>0</v>
      </c>
      <c r="N31" s="514">
        <f>SUM(M30:M30)</f>
        <v>24</v>
      </c>
      <c r="O31" s="514">
        <f>SUM(N30:N30)</f>
        <v>24</v>
      </c>
      <c r="P31" s="514">
        <f>SUM(O30:O30)</f>
        <v>14</v>
      </c>
      <c r="Q31" s="2"/>
      <c r="R31" s="2"/>
      <c r="S31" s="1"/>
      <c r="T31" s="2"/>
      <c r="U31" s="2"/>
      <c r="V31" s="1"/>
      <c r="W31" s="242">
        <f>SUM(W30)</f>
        <v>0.2743055555555556</v>
      </c>
    </row>
    <row r="32" spans="1:23" ht="12.75">
      <c r="A32" s="86"/>
      <c r="B32" s="86"/>
      <c r="D32" s="1"/>
      <c r="E32" s="87"/>
      <c r="F32" s="2"/>
      <c r="G32" s="2"/>
      <c r="H32" s="438"/>
      <c r="I32" s="2"/>
      <c r="J32" s="2"/>
      <c r="K32" s="2"/>
      <c r="L32" s="2"/>
      <c r="M32" s="439"/>
      <c r="N32" s="439"/>
      <c r="O32" s="439"/>
      <c r="P32" s="439"/>
      <c r="Q32" s="2"/>
      <c r="R32" s="2"/>
      <c r="S32" s="1"/>
      <c r="T32" s="2"/>
      <c r="U32" s="2"/>
      <c r="V32" s="1"/>
      <c r="W32" s="438"/>
    </row>
    <row r="33" spans="1:23" ht="12.75">
      <c r="A33" s="3" t="s">
        <v>510</v>
      </c>
      <c r="B33" s="3"/>
      <c r="C33" s="1"/>
      <c r="D33" s="1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1"/>
      <c r="T33" s="2"/>
      <c r="U33" s="2"/>
      <c r="V33" s="1"/>
      <c r="W33" s="1"/>
    </row>
    <row r="34" spans="1:23" ht="6" customHeight="1" thickBot="1">
      <c r="A34" s="1"/>
      <c r="B34" s="1"/>
      <c r="C34" s="1"/>
      <c r="D34" s="1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1"/>
      <c r="T34" s="2"/>
      <c r="U34" s="2"/>
      <c r="V34" s="1"/>
      <c r="W34" s="1"/>
    </row>
    <row r="35" spans="1:23" ht="12.75">
      <c r="A35" s="4" t="s">
        <v>623</v>
      </c>
      <c r="B35" s="334" t="s">
        <v>28</v>
      </c>
      <c r="C35" s="593" t="s">
        <v>624</v>
      </c>
      <c r="D35" s="598"/>
      <c r="E35" s="5" t="s">
        <v>461</v>
      </c>
      <c r="F35" s="599" t="s">
        <v>462</v>
      </c>
      <c r="G35" s="581"/>
      <c r="H35" s="605"/>
      <c r="I35" s="4" t="s">
        <v>465</v>
      </c>
      <c r="J35" s="593" t="s">
        <v>466</v>
      </c>
      <c r="K35" s="602"/>
      <c r="L35" s="598"/>
      <c r="M35" s="593" t="s">
        <v>464</v>
      </c>
      <c r="N35" s="598"/>
      <c r="O35" s="593" t="s">
        <v>530</v>
      </c>
      <c r="P35" s="598"/>
      <c r="Q35" s="593" t="s">
        <v>619</v>
      </c>
      <c r="R35" s="602"/>
      <c r="S35" s="598"/>
      <c r="T35" s="593" t="s">
        <v>20</v>
      </c>
      <c r="U35" s="602"/>
      <c r="V35" s="598"/>
      <c r="W35" s="4" t="s">
        <v>11</v>
      </c>
    </row>
    <row r="36" spans="1:23" ht="12.75">
      <c r="A36" s="7"/>
      <c r="B36" s="332" t="s">
        <v>690</v>
      </c>
      <c r="C36" s="8"/>
      <c r="D36" s="9"/>
      <c r="E36" s="10"/>
      <c r="F36" s="604" t="s">
        <v>260</v>
      </c>
      <c r="G36" s="580"/>
      <c r="H36" s="244"/>
      <c r="I36" s="7"/>
      <c r="J36" s="332"/>
      <c r="K36" s="184"/>
      <c r="L36" s="333"/>
      <c r="M36" s="8"/>
      <c r="N36" s="9"/>
      <c r="O36" s="8"/>
      <c r="P36" s="9"/>
      <c r="Q36" s="332"/>
      <c r="R36" s="184"/>
      <c r="S36" s="333"/>
      <c r="T36" s="332"/>
      <c r="U36" s="184"/>
      <c r="V36" s="333"/>
      <c r="W36" s="247" t="s">
        <v>12</v>
      </c>
    </row>
    <row r="37" spans="1:23" ht="13.5" thickBot="1">
      <c r="A37" s="13"/>
      <c r="B37" s="274" t="s">
        <v>214</v>
      </c>
      <c r="C37" s="14" t="s">
        <v>261</v>
      </c>
      <c r="D37" s="15" t="s">
        <v>262</v>
      </c>
      <c r="E37" s="185" t="s">
        <v>305</v>
      </c>
      <c r="F37" s="17" t="s">
        <v>264</v>
      </c>
      <c r="G37" s="17" t="s">
        <v>265</v>
      </c>
      <c r="H37" s="245" t="s">
        <v>266</v>
      </c>
      <c r="I37" s="13"/>
      <c r="J37" s="14" t="s">
        <v>177</v>
      </c>
      <c r="K37" s="17" t="s">
        <v>179</v>
      </c>
      <c r="L37" s="15" t="s">
        <v>178</v>
      </c>
      <c r="M37" s="185" t="s">
        <v>531</v>
      </c>
      <c r="N37" s="185" t="s">
        <v>532</v>
      </c>
      <c r="O37" s="185" t="s">
        <v>531</v>
      </c>
      <c r="P37" s="185" t="s">
        <v>532</v>
      </c>
      <c r="Q37" s="14" t="s">
        <v>21</v>
      </c>
      <c r="R37" s="17" t="s">
        <v>534</v>
      </c>
      <c r="S37" s="15" t="s">
        <v>535</v>
      </c>
      <c r="T37" s="14" t="s">
        <v>21</v>
      </c>
      <c r="U37" s="17" t="s">
        <v>22</v>
      </c>
      <c r="V37" s="15" t="s">
        <v>23</v>
      </c>
      <c r="W37" s="185" t="s">
        <v>620</v>
      </c>
    </row>
    <row r="38" spans="1:23" ht="6.75" customHeight="1" thickBot="1">
      <c r="A38" s="21"/>
      <c r="B38" s="1"/>
      <c r="C38" s="1"/>
      <c r="D38" s="1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1"/>
      <c r="T38" s="2"/>
      <c r="U38" s="2"/>
      <c r="V38" s="1"/>
      <c r="W38" s="186"/>
    </row>
    <row r="39" spans="1:23" ht="15.75" customHeight="1">
      <c r="A39" s="394" t="s">
        <v>511</v>
      </c>
      <c r="B39" s="394" t="s">
        <v>182</v>
      </c>
      <c r="C39" s="392" t="s">
        <v>668</v>
      </c>
      <c r="D39" s="393" t="s">
        <v>668</v>
      </c>
      <c r="E39" s="503">
        <v>39688</v>
      </c>
      <c r="F39" s="389">
        <v>0.016666666666666666</v>
      </c>
      <c r="G39" s="390">
        <v>0.2638888888888889</v>
      </c>
      <c r="H39" s="391">
        <f aca="true" t="shared" si="0" ref="H39:H45">G39-F39+1</f>
        <v>1.2472222222222222</v>
      </c>
      <c r="I39" s="481"/>
      <c r="J39" s="367" t="s">
        <v>185</v>
      </c>
      <c r="K39" s="345" t="s">
        <v>649</v>
      </c>
      <c r="L39" s="368" t="s">
        <v>649</v>
      </c>
      <c r="M39" s="387"/>
      <c r="N39" s="388">
        <v>26</v>
      </c>
      <c r="O39" s="362" t="s">
        <v>500</v>
      </c>
      <c r="P39" s="385" t="s">
        <v>587</v>
      </c>
      <c r="Q39" s="386"/>
      <c r="R39" s="509"/>
      <c r="S39" s="354"/>
      <c r="T39" s="386"/>
      <c r="U39" s="509"/>
      <c r="V39" s="354"/>
      <c r="W39" s="510"/>
    </row>
    <row r="40" spans="1:23" ht="15.75" customHeight="1">
      <c r="A40" s="395" t="s">
        <v>658</v>
      </c>
      <c r="B40" s="395" t="s">
        <v>183</v>
      </c>
      <c r="C40" s="130" t="s">
        <v>527</v>
      </c>
      <c r="D40" s="167" t="s">
        <v>527</v>
      </c>
      <c r="E40" s="373">
        <v>39688</v>
      </c>
      <c r="F40" s="370">
        <v>0.9444444444444445</v>
      </c>
      <c r="G40" s="314">
        <v>0.2604166666666667</v>
      </c>
      <c r="H40" s="306">
        <f t="shared" si="0"/>
        <v>0.3159722222222221</v>
      </c>
      <c r="I40" s="211"/>
      <c r="J40" s="277" t="s">
        <v>184</v>
      </c>
      <c r="K40" s="278" t="s">
        <v>649</v>
      </c>
      <c r="L40" s="279" t="s">
        <v>649</v>
      </c>
      <c r="M40" s="473"/>
      <c r="N40" s="337">
        <v>28</v>
      </c>
      <c r="O40" s="364" t="s">
        <v>587</v>
      </c>
      <c r="P40" s="188" t="s">
        <v>587</v>
      </c>
      <c r="Q40" s="346"/>
      <c r="R40" s="351"/>
      <c r="S40" s="347"/>
      <c r="T40" s="346"/>
      <c r="U40" s="351"/>
      <c r="V40" s="347"/>
      <c r="W40" s="360"/>
    </row>
    <row r="41" spans="1:23" ht="15.75" customHeight="1">
      <c r="A41" s="395" t="s">
        <v>659</v>
      </c>
      <c r="B41" s="396" t="s">
        <v>696</v>
      </c>
      <c r="C41" s="130" t="s">
        <v>527</v>
      </c>
      <c r="D41" s="167" t="s">
        <v>527</v>
      </c>
      <c r="E41" s="373">
        <v>39686</v>
      </c>
      <c r="F41" s="370">
        <v>0.7583333333333333</v>
      </c>
      <c r="G41" s="314">
        <v>0.3090277777777778</v>
      </c>
      <c r="H41" s="306">
        <f t="shared" si="0"/>
        <v>0.5506944444444445</v>
      </c>
      <c r="I41" s="171" t="s">
        <v>537</v>
      </c>
      <c r="J41" s="277" t="s">
        <v>679</v>
      </c>
      <c r="K41" s="278" t="s">
        <v>649</v>
      </c>
      <c r="L41" s="279" t="s">
        <v>649</v>
      </c>
      <c r="M41" s="364">
        <v>25</v>
      </c>
      <c r="N41" s="188">
        <v>31</v>
      </c>
      <c r="O41" s="364">
        <v>9</v>
      </c>
      <c r="P41" s="188">
        <v>10</v>
      </c>
      <c r="Q41" s="346">
        <v>0.8354166666666667</v>
      </c>
      <c r="R41" s="351">
        <v>18.69</v>
      </c>
      <c r="S41" s="347">
        <v>150.04</v>
      </c>
      <c r="T41" s="346">
        <v>0.10416666666666667</v>
      </c>
      <c r="U41" s="351">
        <v>19.87</v>
      </c>
      <c r="V41" s="347">
        <v>146.75</v>
      </c>
      <c r="W41" s="360">
        <f>T41-Q41+1</f>
        <v>0.26874999999999993</v>
      </c>
    </row>
    <row r="42" spans="1:23" ht="15.75" customHeight="1">
      <c r="A42" s="395" t="s">
        <v>660</v>
      </c>
      <c r="B42" s="397" t="s">
        <v>697</v>
      </c>
      <c r="C42" s="130" t="s">
        <v>527</v>
      </c>
      <c r="D42" s="167" t="s">
        <v>527</v>
      </c>
      <c r="E42" s="373">
        <v>39687</v>
      </c>
      <c r="F42" s="370">
        <v>0.8284722222222222</v>
      </c>
      <c r="G42" s="314">
        <v>0.21875</v>
      </c>
      <c r="H42" s="306">
        <f t="shared" si="0"/>
        <v>0.39027777777777783</v>
      </c>
      <c r="I42" s="171" t="s">
        <v>537</v>
      </c>
      <c r="J42" s="277" t="s">
        <v>679</v>
      </c>
      <c r="K42" s="278" t="s">
        <v>649</v>
      </c>
      <c r="L42" s="279" t="s">
        <v>649</v>
      </c>
      <c r="M42" s="364">
        <v>24</v>
      </c>
      <c r="N42" s="188">
        <v>32</v>
      </c>
      <c r="O42" s="364">
        <v>0</v>
      </c>
      <c r="P42" s="188">
        <v>0</v>
      </c>
      <c r="Q42" s="346">
        <v>0.8958333333333334</v>
      </c>
      <c r="R42" s="349">
        <v>18.4</v>
      </c>
      <c r="S42" s="347">
        <v>150.22</v>
      </c>
      <c r="T42" s="346">
        <v>0.15972222222222224</v>
      </c>
      <c r="U42" s="349">
        <v>16.5</v>
      </c>
      <c r="V42" s="350">
        <v>151</v>
      </c>
      <c r="W42" s="360">
        <f>T42-Q42+1</f>
        <v>0.26388888888888884</v>
      </c>
    </row>
    <row r="43" spans="1:23" ht="15.75" customHeight="1">
      <c r="A43" s="395" t="s">
        <v>267</v>
      </c>
      <c r="B43" s="397" t="s">
        <v>697</v>
      </c>
      <c r="C43" s="130" t="s">
        <v>527</v>
      </c>
      <c r="D43" s="167" t="s">
        <v>527</v>
      </c>
      <c r="E43" s="373">
        <v>39688</v>
      </c>
      <c r="F43" s="370">
        <v>0.8819444444444445</v>
      </c>
      <c r="G43" s="314">
        <v>0.3</v>
      </c>
      <c r="H43" s="306">
        <f t="shared" si="0"/>
        <v>0.4180555555555554</v>
      </c>
      <c r="I43" s="171" t="s">
        <v>537</v>
      </c>
      <c r="J43" s="277" t="s">
        <v>679</v>
      </c>
      <c r="K43" s="278" t="s">
        <v>649</v>
      </c>
      <c r="L43" s="279" t="s">
        <v>649</v>
      </c>
      <c r="M43" s="364">
        <v>28</v>
      </c>
      <c r="N43" s="188">
        <v>29</v>
      </c>
      <c r="O43" s="364">
        <v>1</v>
      </c>
      <c r="P43" s="188">
        <v>1</v>
      </c>
      <c r="Q43" s="346">
        <v>0.9375</v>
      </c>
      <c r="R43" s="351">
        <v>17.83</v>
      </c>
      <c r="S43" s="347">
        <v>149.87</v>
      </c>
      <c r="T43" s="346">
        <v>0.1840277777777778</v>
      </c>
      <c r="U43" s="351">
        <v>20.8</v>
      </c>
      <c r="V43" s="347">
        <v>154.09</v>
      </c>
      <c r="W43" s="360">
        <f>T43-Q43+1</f>
        <v>0.2465277777777778</v>
      </c>
    </row>
    <row r="44" spans="1:23" ht="15.75" customHeight="1">
      <c r="A44" s="395" t="s">
        <v>656</v>
      </c>
      <c r="B44" s="171">
        <v>2</v>
      </c>
      <c r="C44" s="130" t="s">
        <v>263</v>
      </c>
      <c r="D44" s="167" t="s">
        <v>263</v>
      </c>
      <c r="E44" s="373">
        <v>39689</v>
      </c>
      <c r="F44" s="370">
        <v>0.9236111111111112</v>
      </c>
      <c r="G44" s="314">
        <v>0.06597222222222222</v>
      </c>
      <c r="H44" s="306">
        <f t="shared" si="0"/>
        <v>0.14236111111111105</v>
      </c>
      <c r="I44" s="171" t="s">
        <v>64</v>
      </c>
      <c r="J44" s="277" t="s">
        <v>65</v>
      </c>
      <c r="K44" s="278" t="s">
        <v>649</v>
      </c>
      <c r="L44" s="279" t="s">
        <v>649</v>
      </c>
      <c r="M44" s="277"/>
      <c r="N44" s="167">
        <v>15</v>
      </c>
      <c r="O44" s="277" t="s">
        <v>587</v>
      </c>
      <c r="P44" s="447" t="s">
        <v>587</v>
      </c>
      <c r="Q44" s="38"/>
      <c r="R44" s="111"/>
      <c r="S44" s="39"/>
      <c r="T44" s="38"/>
      <c r="U44" s="111"/>
      <c r="V44" s="39"/>
      <c r="W44" s="47"/>
    </row>
    <row r="45" spans="1:23" ht="15.75" customHeight="1" thickBot="1">
      <c r="A45" s="399" t="s">
        <v>26</v>
      </c>
      <c r="B45" s="554">
        <v>3</v>
      </c>
      <c r="C45" s="75" t="s">
        <v>263</v>
      </c>
      <c r="D45" s="76" t="s">
        <v>263</v>
      </c>
      <c r="E45" s="496">
        <v>39690</v>
      </c>
      <c r="F45" s="485">
        <v>0.9236111111111112</v>
      </c>
      <c r="G45" s="486">
        <v>0.08680555555555557</v>
      </c>
      <c r="H45" s="307">
        <f t="shared" si="0"/>
        <v>0.16319444444444442</v>
      </c>
      <c r="I45" s="85" t="s">
        <v>64</v>
      </c>
      <c r="J45" s="491" t="s">
        <v>68</v>
      </c>
      <c r="K45" s="492" t="s">
        <v>649</v>
      </c>
      <c r="L45" s="449" t="s">
        <v>649</v>
      </c>
      <c r="M45" s="491"/>
      <c r="N45" s="76">
        <v>15</v>
      </c>
      <c r="O45" s="491" t="s">
        <v>657</v>
      </c>
      <c r="P45" s="449" t="s">
        <v>657</v>
      </c>
      <c r="Q45" s="75"/>
      <c r="R45" s="118"/>
      <c r="S45" s="76"/>
      <c r="T45" s="75"/>
      <c r="U45" s="118"/>
      <c r="V45" s="76"/>
      <c r="W45" s="84"/>
    </row>
    <row r="46" spans="1:23" ht="13.5" thickBot="1">
      <c r="A46" s="440">
        <f>COUNTA(A39:A45)</f>
        <v>7</v>
      </c>
      <c r="B46" s="86"/>
      <c r="D46" s="1"/>
      <c r="E46" s="87"/>
      <c r="F46" s="2"/>
      <c r="G46" s="2"/>
      <c r="H46" s="242">
        <f>SUM(H39:H45)</f>
        <v>3.227777777777778</v>
      </c>
      <c r="I46" s="2"/>
      <c r="J46" s="2"/>
      <c r="K46" s="2"/>
      <c r="L46" s="2"/>
      <c r="M46" s="514">
        <f>SUM(M39:M45)</f>
        <v>77</v>
      </c>
      <c r="N46" s="514">
        <f>SUM(N39:N45)</f>
        <v>176</v>
      </c>
      <c r="O46" s="514">
        <f>SUM(O39:O45)</f>
        <v>10</v>
      </c>
      <c r="P46" s="514">
        <f>SUM(P39:P45)</f>
        <v>11</v>
      </c>
      <c r="Q46" s="2"/>
      <c r="R46" s="2"/>
      <c r="S46" s="1"/>
      <c r="T46" s="2"/>
      <c r="U46" s="2"/>
      <c r="V46" s="1"/>
      <c r="W46" s="242">
        <f>SUM(W39:W45)</f>
        <v>0.7791666666666666</v>
      </c>
    </row>
    <row r="47" spans="1:23" ht="12.75">
      <c r="A47" s="86"/>
      <c r="B47" s="86"/>
      <c r="C47" s="94"/>
      <c r="D47" s="1"/>
      <c r="E47" s="87"/>
      <c r="F47" s="2"/>
      <c r="G47" s="2"/>
      <c r="H47" s="92"/>
      <c r="I47" s="2"/>
      <c r="T47" s="2"/>
      <c r="U47" s="2"/>
      <c r="V47" s="1"/>
      <c r="W47" s="1"/>
    </row>
    <row r="48" spans="1:23" ht="12.75">
      <c r="A48" s="3" t="s">
        <v>268</v>
      </c>
      <c r="B48" s="3"/>
      <c r="C48" s="1"/>
      <c r="D48" s="1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1"/>
      <c r="T48" s="2"/>
      <c r="U48" s="2"/>
      <c r="V48" s="1"/>
      <c r="W48" s="1"/>
    </row>
    <row r="49" spans="1:23" ht="6" customHeight="1" thickBot="1">
      <c r="A49" s="1"/>
      <c r="B49" s="1"/>
      <c r="C49" s="1"/>
      <c r="D49" s="1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1"/>
      <c r="T49" s="2"/>
      <c r="U49" s="2"/>
      <c r="V49" s="1"/>
      <c r="W49" s="1"/>
    </row>
    <row r="50" spans="1:23" ht="12.75">
      <c r="A50" s="4" t="s">
        <v>623</v>
      </c>
      <c r="B50" s="334" t="s">
        <v>28</v>
      </c>
      <c r="C50" s="593" t="s">
        <v>624</v>
      </c>
      <c r="D50" s="598"/>
      <c r="E50" s="5" t="s">
        <v>461</v>
      </c>
      <c r="F50" s="599" t="s">
        <v>462</v>
      </c>
      <c r="G50" s="600"/>
      <c r="H50" s="601"/>
      <c r="I50" s="4" t="s">
        <v>465</v>
      </c>
      <c r="J50" s="593" t="s">
        <v>466</v>
      </c>
      <c r="K50" s="602"/>
      <c r="L50" s="595"/>
      <c r="M50" s="593" t="s">
        <v>464</v>
      </c>
      <c r="N50" s="594"/>
      <c r="O50" s="593" t="s">
        <v>530</v>
      </c>
      <c r="P50" s="598"/>
      <c r="Q50" s="593" t="s">
        <v>619</v>
      </c>
      <c r="R50" s="594"/>
      <c r="S50" s="595"/>
      <c r="T50" s="593" t="s">
        <v>20</v>
      </c>
      <c r="U50" s="594"/>
      <c r="V50" s="595"/>
      <c r="W50" s="4" t="s">
        <v>11</v>
      </c>
    </row>
    <row r="51" spans="1:23" ht="12.75">
      <c r="A51" s="7"/>
      <c r="B51" s="332" t="s">
        <v>690</v>
      </c>
      <c r="C51" s="8"/>
      <c r="D51" s="9"/>
      <c r="E51" s="10"/>
      <c r="F51" s="596" t="s">
        <v>260</v>
      </c>
      <c r="G51" s="597"/>
      <c r="H51" s="244"/>
      <c r="I51" s="7"/>
      <c r="J51" s="332"/>
      <c r="K51" s="184"/>
      <c r="L51" s="333"/>
      <c r="M51" s="8"/>
      <c r="N51" s="9"/>
      <c r="O51" s="8"/>
      <c r="P51" s="9"/>
      <c r="Q51" s="332"/>
      <c r="R51" s="184"/>
      <c r="S51" s="333"/>
      <c r="T51" s="332"/>
      <c r="U51" s="184"/>
      <c r="V51" s="333"/>
      <c r="W51" s="247" t="s">
        <v>12</v>
      </c>
    </row>
    <row r="52" spans="1:23" ht="13.5" thickBot="1">
      <c r="A52" s="13"/>
      <c r="B52" s="274" t="s">
        <v>214</v>
      </c>
      <c r="C52" s="14" t="s">
        <v>261</v>
      </c>
      <c r="D52" s="15" t="s">
        <v>262</v>
      </c>
      <c r="E52" s="185" t="s">
        <v>305</v>
      </c>
      <c r="F52" s="17" t="s">
        <v>264</v>
      </c>
      <c r="G52" s="17" t="s">
        <v>265</v>
      </c>
      <c r="H52" s="245" t="s">
        <v>266</v>
      </c>
      <c r="I52" s="13"/>
      <c r="J52" s="14" t="s">
        <v>177</v>
      </c>
      <c r="K52" s="17" t="s">
        <v>179</v>
      </c>
      <c r="L52" s="15" t="s">
        <v>178</v>
      </c>
      <c r="M52" s="185" t="s">
        <v>531</v>
      </c>
      <c r="N52" s="185" t="s">
        <v>532</v>
      </c>
      <c r="O52" s="14" t="s">
        <v>531</v>
      </c>
      <c r="P52" s="15" t="s">
        <v>532</v>
      </c>
      <c r="Q52" s="14" t="s">
        <v>21</v>
      </c>
      <c r="R52" s="17" t="s">
        <v>534</v>
      </c>
      <c r="S52" s="15" t="s">
        <v>535</v>
      </c>
      <c r="T52" s="14" t="s">
        <v>21</v>
      </c>
      <c r="U52" s="17" t="s">
        <v>22</v>
      </c>
      <c r="V52" s="15" t="s">
        <v>23</v>
      </c>
      <c r="W52" s="185" t="s">
        <v>620</v>
      </c>
    </row>
    <row r="53" spans="1:23" ht="6.75" customHeight="1" thickBot="1">
      <c r="A53" s="21"/>
      <c r="B53" s="1"/>
      <c r="C53" s="1"/>
      <c r="D53" s="1"/>
      <c r="E53" s="2"/>
      <c r="F53" s="2"/>
      <c r="G53" s="2"/>
      <c r="H53" s="2"/>
      <c r="I53" s="2"/>
      <c r="J53" s="2"/>
      <c r="K53" s="2"/>
      <c r="L53" s="2"/>
      <c r="M53" s="2"/>
      <c r="N53" s="2"/>
      <c r="O53" s="331"/>
      <c r="P53" s="331"/>
      <c r="Q53" s="2"/>
      <c r="R53" s="2"/>
      <c r="S53" s="1"/>
      <c r="T53" s="2"/>
      <c r="U53" s="2"/>
      <c r="V53" s="1"/>
      <c r="W53" s="186"/>
    </row>
    <row r="54" spans="1:23" ht="15.75" customHeight="1">
      <c r="A54" s="339" t="s">
        <v>269</v>
      </c>
      <c r="B54" s="398" t="s">
        <v>186</v>
      </c>
      <c r="C54" s="340" t="s">
        <v>527</v>
      </c>
      <c r="D54" s="341" t="s">
        <v>527</v>
      </c>
      <c r="E54" s="372">
        <v>39692</v>
      </c>
      <c r="F54" s="369">
        <v>0.7958333333333334</v>
      </c>
      <c r="G54" s="358">
        <v>0.09652777777777777</v>
      </c>
      <c r="H54" s="342">
        <f>G54-F54+1</f>
        <v>0.3006944444444444</v>
      </c>
      <c r="I54" s="481"/>
      <c r="J54" s="367" t="s">
        <v>384</v>
      </c>
      <c r="K54" s="345" t="s">
        <v>649</v>
      </c>
      <c r="L54" s="368" t="s">
        <v>649</v>
      </c>
      <c r="M54" s="387"/>
      <c r="N54" s="363">
        <v>10</v>
      </c>
      <c r="O54" s="353"/>
      <c r="P54" s="354"/>
      <c r="Q54" s="352"/>
      <c r="R54" s="353"/>
      <c r="S54" s="354"/>
      <c r="T54" s="352"/>
      <c r="U54" s="358"/>
      <c r="V54" s="359"/>
      <c r="W54" s="96"/>
    </row>
    <row r="55" spans="1:23" ht="15.75" customHeight="1" thickBot="1">
      <c r="A55" s="178" t="s">
        <v>270</v>
      </c>
      <c r="B55" s="399" t="s">
        <v>698</v>
      </c>
      <c r="C55" s="179" t="s">
        <v>527</v>
      </c>
      <c r="D55" s="180" t="s">
        <v>527</v>
      </c>
      <c r="E55" s="374">
        <v>39692</v>
      </c>
      <c r="F55" s="371">
        <v>0.7458333333333332</v>
      </c>
      <c r="G55" s="317">
        <v>0.0625</v>
      </c>
      <c r="H55" s="307">
        <f>G55-F55+1</f>
        <v>0.31666666666666676</v>
      </c>
      <c r="I55" s="183" t="s">
        <v>533</v>
      </c>
      <c r="J55" s="283" t="s">
        <v>699</v>
      </c>
      <c r="K55" s="284" t="s">
        <v>649</v>
      </c>
      <c r="L55" s="285" t="s">
        <v>649</v>
      </c>
      <c r="M55" s="365">
        <v>26</v>
      </c>
      <c r="N55" s="366">
        <v>27</v>
      </c>
      <c r="O55" s="366">
        <v>8</v>
      </c>
      <c r="P55" s="235">
        <v>10</v>
      </c>
      <c r="Q55" s="355">
        <v>0.7590277777777777</v>
      </c>
      <c r="R55" s="375">
        <v>14.6</v>
      </c>
      <c r="S55" s="376">
        <v>145.5</v>
      </c>
      <c r="T55" s="355">
        <v>0.03263888888888889</v>
      </c>
      <c r="U55" s="375">
        <v>14.2</v>
      </c>
      <c r="V55" s="376">
        <v>143.1</v>
      </c>
      <c r="W55" s="361">
        <f>T55-Q55+1</f>
        <v>0.27361111111111114</v>
      </c>
    </row>
    <row r="56" spans="1:23" ht="13.5" thickBot="1">
      <c r="A56" s="440">
        <f>COUNTA(A54:A55)</f>
        <v>2</v>
      </c>
      <c r="B56" s="86"/>
      <c r="D56" s="1"/>
      <c r="E56" s="87"/>
      <c r="F56" s="2"/>
      <c r="G56" s="2"/>
      <c r="H56" s="242">
        <f>SUM(H54:H55)</f>
        <v>0.6173611111111111</v>
      </c>
      <c r="I56" s="2"/>
      <c r="J56" s="2"/>
      <c r="K56" s="2"/>
      <c r="L56" s="2"/>
      <c r="M56" s="514">
        <f>SUM(M54:M55)</f>
        <v>26</v>
      </c>
      <c r="N56" s="514">
        <f>SUM(N54:N55)</f>
        <v>37</v>
      </c>
      <c r="O56" s="514">
        <f>SUM(O54:O55)</f>
        <v>8</v>
      </c>
      <c r="P56" s="514">
        <f>SUM(P54:P55)</f>
        <v>10</v>
      </c>
      <c r="Q56" s="2"/>
      <c r="R56" s="2"/>
      <c r="S56" s="1"/>
      <c r="T56" s="2"/>
      <c r="U56" s="2"/>
      <c r="V56" s="1"/>
      <c r="W56" s="242">
        <f>SUM(W54:W55)</f>
        <v>0.27361111111111114</v>
      </c>
    </row>
    <row r="57" spans="1:23" ht="12.75">
      <c r="A57" s="86"/>
      <c r="B57" s="86"/>
      <c r="D57" s="1"/>
      <c r="E57" s="87"/>
      <c r="F57" s="2"/>
      <c r="G57" s="2"/>
      <c r="H57" s="438"/>
      <c r="I57" s="2"/>
      <c r="J57" s="269"/>
      <c r="K57" s="269"/>
      <c r="L57" s="603"/>
      <c r="M57" s="603"/>
      <c r="N57" s="603"/>
      <c r="O57" s="480"/>
      <c r="P57" s="480"/>
      <c r="Q57" s="480"/>
      <c r="R57" s="480"/>
      <c r="S57" s="269"/>
      <c r="T57" s="2"/>
      <c r="U57" s="2"/>
      <c r="V57" s="1"/>
      <c r="W57" s="438"/>
    </row>
    <row r="58" spans="1:23" ht="12.75">
      <c r="A58" s="3" t="s">
        <v>280</v>
      </c>
      <c r="B58" s="3"/>
      <c r="C58" s="1"/>
      <c r="D58" s="1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1"/>
      <c r="T58" s="2"/>
      <c r="U58" s="2"/>
      <c r="V58" s="1"/>
      <c r="W58" s="1"/>
    </row>
    <row r="59" spans="1:23" ht="6" customHeight="1" thickBot="1">
      <c r="A59" s="1"/>
      <c r="B59" s="1"/>
      <c r="C59" s="1"/>
      <c r="D59" s="1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1"/>
      <c r="T59" s="2"/>
      <c r="U59" s="2"/>
      <c r="V59" s="1"/>
      <c r="W59" s="1"/>
    </row>
    <row r="60" spans="1:23" ht="12.75">
      <c r="A60" s="4" t="s">
        <v>623</v>
      </c>
      <c r="B60" s="334" t="s">
        <v>28</v>
      </c>
      <c r="C60" s="593" t="s">
        <v>624</v>
      </c>
      <c r="D60" s="598"/>
      <c r="E60" s="5" t="s">
        <v>461</v>
      </c>
      <c r="F60" s="599" t="s">
        <v>462</v>
      </c>
      <c r="G60" s="581"/>
      <c r="H60" s="605"/>
      <c r="I60" s="4" t="s">
        <v>465</v>
      </c>
      <c r="J60" s="593" t="s">
        <v>466</v>
      </c>
      <c r="K60" s="602"/>
      <c r="L60" s="598"/>
      <c r="M60" s="593" t="s">
        <v>464</v>
      </c>
      <c r="N60" s="598"/>
      <c r="O60" s="593" t="s">
        <v>530</v>
      </c>
      <c r="P60" s="598"/>
      <c r="Q60" s="593" t="s">
        <v>619</v>
      </c>
      <c r="R60" s="602"/>
      <c r="S60" s="598"/>
      <c r="T60" s="593" t="s">
        <v>20</v>
      </c>
      <c r="U60" s="602"/>
      <c r="V60" s="598"/>
      <c r="W60" s="4" t="s">
        <v>11</v>
      </c>
    </row>
    <row r="61" spans="1:23" ht="12.75">
      <c r="A61" s="7"/>
      <c r="B61" s="332" t="s">
        <v>690</v>
      </c>
      <c r="C61" s="8"/>
      <c r="D61" s="9"/>
      <c r="E61" s="10"/>
      <c r="F61" s="604" t="s">
        <v>260</v>
      </c>
      <c r="G61" s="580"/>
      <c r="H61" s="244"/>
      <c r="I61" s="7"/>
      <c r="J61" s="332"/>
      <c r="K61" s="184"/>
      <c r="L61" s="333"/>
      <c r="M61" s="8"/>
      <c r="N61" s="9"/>
      <c r="O61" s="8"/>
      <c r="P61" s="9"/>
      <c r="Q61" s="332"/>
      <c r="R61" s="184"/>
      <c r="S61" s="333"/>
      <c r="T61" s="332"/>
      <c r="U61" s="184"/>
      <c r="V61" s="333"/>
      <c r="W61" s="247" t="s">
        <v>12</v>
      </c>
    </row>
    <row r="62" spans="1:23" ht="13.5" thickBot="1">
      <c r="A62" s="13"/>
      <c r="B62" s="274" t="s">
        <v>214</v>
      </c>
      <c r="C62" s="14" t="s">
        <v>261</v>
      </c>
      <c r="D62" s="15" t="s">
        <v>262</v>
      </c>
      <c r="E62" s="185" t="s">
        <v>305</v>
      </c>
      <c r="F62" s="17" t="s">
        <v>264</v>
      </c>
      <c r="G62" s="17" t="s">
        <v>265</v>
      </c>
      <c r="H62" s="245" t="s">
        <v>266</v>
      </c>
      <c r="I62" s="13"/>
      <c r="J62" s="14" t="s">
        <v>177</v>
      </c>
      <c r="K62" s="17" t="s">
        <v>179</v>
      </c>
      <c r="L62" s="15" t="s">
        <v>178</v>
      </c>
      <c r="M62" s="185" t="s">
        <v>531</v>
      </c>
      <c r="N62" s="185" t="s">
        <v>532</v>
      </c>
      <c r="O62" s="185" t="s">
        <v>531</v>
      </c>
      <c r="P62" s="185" t="s">
        <v>532</v>
      </c>
      <c r="Q62" s="14" t="s">
        <v>21</v>
      </c>
      <c r="R62" s="17" t="s">
        <v>534</v>
      </c>
      <c r="S62" s="15" t="s">
        <v>535</v>
      </c>
      <c r="T62" s="14" t="s">
        <v>21</v>
      </c>
      <c r="U62" s="17" t="s">
        <v>22</v>
      </c>
      <c r="V62" s="15" t="s">
        <v>23</v>
      </c>
      <c r="W62" s="185" t="s">
        <v>620</v>
      </c>
    </row>
    <row r="63" spans="1:23" ht="6.75" customHeight="1" thickBot="1">
      <c r="A63" s="21"/>
      <c r="B63" s="1"/>
      <c r="C63" s="1"/>
      <c r="D63" s="1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1"/>
      <c r="T63" s="2"/>
      <c r="U63" s="2"/>
      <c r="V63" s="1"/>
      <c r="W63" s="186"/>
    </row>
    <row r="64" spans="1:23" ht="15.75" customHeight="1">
      <c r="A64" s="398" t="s">
        <v>511</v>
      </c>
      <c r="B64" s="398" t="s">
        <v>14</v>
      </c>
      <c r="C64" s="340" t="s">
        <v>15</v>
      </c>
      <c r="D64" s="341" t="s">
        <v>15</v>
      </c>
      <c r="E64" s="372">
        <v>39701</v>
      </c>
      <c r="F64" s="369">
        <v>0.8465277777777778</v>
      </c>
      <c r="G64" s="358">
        <v>0.2513888888888889</v>
      </c>
      <c r="H64" s="342">
        <f>G64-F64+1</f>
        <v>0.4048611111111111</v>
      </c>
      <c r="I64" s="343" t="s">
        <v>16</v>
      </c>
      <c r="J64" s="344" t="s">
        <v>675</v>
      </c>
      <c r="K64" s="345" t="s">
        <v>676</v>
      </c>
      <c r="L64" s="368" t="s">
        <v>339</v>
      </c>
      <c r="M64" s="362">
        <v>15</v>
      </c>
      <c r="N64" s="385">
        <v>15</v>
      </c>
      <c r="O64" s="469" t="s">
        <v>587</v>
      </c>
      <c r="P64" s="382" t="s">
        <v>587</v>
      </c>
      <c r="Q64" s="379"/>
      <c r="R64" s="353"/>
      <c r="S64" s="382"/>
      <c r="T64" s="379"/>
      <c r="U64" s="358"/>
      <c r="V64" s="359"/>
      <c r="W64" s="96"/>
    </row>
    <row r="65" spans="1:23" ht="15.75" customHeight="1">
      <c r="A65" s="395" t="s">
        <v>282</v>
      </c>
      <c r="B65" s="395" t="s">
        <v>392</v>
      </c>
      <c r="C65" s="130" t="s">
        <v>393</v>
      </c>
      <c r="D65" s="167" t="s">
        <v>394</v>
      </c>
      <c r="E65" s="373">
        <v>39707</v>
      </c>
      <c r="F65" s="370">
        <v>0.8701388888888889</v>
      </c>
      <c r="G65" s="314">
        <v>0.21875</v>
      </c>
      <c r="H65" s="306">
        <f>G65-F65+1</f>
        <v>0.3486111111111111</v>
      </c>
      <c r="I65" s="171" t="s">
        <v>395</v>
      </c>
      <c r="J65" s="298" t="s">
        <v>671</v>
      </c>
      <c r="K65" s="278" t="s">
        <v>334</v>
      </c>
      <c r="L65" s="279" t="s">
        <v>203</v>
      </c>
      <c r="M65" s="364">
        <v>14</v>
      </c>
      <c r="N65" s="188">
        <v>19</v>
      </c>
      <c r="O65" s="346" t="s">
        <v>587</v>
      </c>
      <c r="P65" s="347" t="s">
        <v>587</v>
      </c>
      <c r="Q65" s="348"/>
      <c r="R65" s="383"/>
      <c r="S65" s="347"/>
      <c r="T65" s="348"/>
      <c r="U65" s="314"/>
      <c r="V65" s="39"/>
      <c r="W65" s="47"/>
    </row>
    <row r="66" spans="1:23" ht="15.75" customHeight="1">
      <c r="A66" s="395" t="s">
        <v>504</v>
      </c>
      <c r="B66" s="395" t="s">
        <v>204</v>
      </c>
      <c r="C66" s="130" t="s">
        <v>205</v>
      </c>
      <c r="D66" s="167" t="s">
        <v>205</v>
      </c>
      <c r="E66" s="373">
        <v>39708</v>
      </c>
      <c r="F66" s="370">
        <v>0.94375</v>
      </c>
      <c r="G66" s="314">
        <v>0.2611111111111111</v>
      </c>
      <c r="H66" s="306">
        <f>G66-F66+1</f>
        <v>0.3173611111111112</v>
      </c>
      <c r="I66" s="171" t="s">
        <v>206</v>
      </c>
      <c r="J66" s="277" t="s">
        <v>671</v>
      </c>
      <c r="K66" s="278" t="s">
        <v>334</v>
      </c>
      <c r="L66" s="279" t="s">
        <v>591</v>
      </c>
      <c r="M66" s="364">
        <v>11</v>
      </c>
      <c r="N66" s="188">
        <v>13</v>
      </c>
      <c r="O66" s="346" t="s">
        <v>587</v>
      </c>
      <c r="P66" s="347" t="s">
        <v>587</v>
      </c>
      <c r="Q66" s="348"/>
      <c r="R66" s="383"/>
      <c r="S66" s="347"/>
      <c r="T66" s="348"/>
      <c r="U66" s="314"/>
      <c r="V66" s="39"/>
      <c r="W66" s="47"/>
    </row>
    <row r="67" spans="1:23" ht="15.75" customHeight="1">
      <c r="A67" s="395" t="s">
        <v>283</v>
      </c>
      <c r="B67" s="395" t="s">
        <v>592</v>
      </c>
      <c r="C67" s="130" t="s">
        <v>593</v>
      </c>
      <c r="D67" s="167" t="s">
        <v>594</v>
      </c>
      <c r="E67" s="373">
        <v>39710</v>
      </c>
      <c r="F67" s="370">
        <v>0.010416666666666666</v>
      </c>
      <c r="G67" s="314">
        <v>0.24097222222222223</v>
      </c>
      <c r="H67" s="306">
        <f>G67-F67</f>
        <v>0.23055555555555557</v>
      </c>
      <c r="I67" s="171" t="s">
        <v>206</v>
      </c>
      <c r="J67" s="277" t="s">
        <v>670</v>
      </c>
      <c r="K67" s="278" t="s">
        <v>334</v>
      </c>
      <c r="L67" s="279" t="s">
        <v>339</v>
      </c>
      <c r="M67" s="364">
        <v>30</v>
      </c>
      <c r="N67" s="188">
        <v>33</v>
      </c>
      <c r="O67" s="346" t="s">
        <v>587</v>
      </c>
      <c r="P67" s="347" t="s">
        <v>587</v>
      </c>
      <c r="Q67" s="348"/>
      <c r="R67" s="278"/>
      <c r="S67" s="347"/>
      <c r="T67" s="348"/>
      <c r="U67" s="314"/>
      <c r="V67" s="39"/>
      <c r="W67" s="47"/>
    </row>
    <row r="68" spans="1:23" ht="15.75" customHeight="1">
      <c r="A68" s="395" t="s">
        <v>281</v>
      </c>
      <c r="B68" s="395" t="s">
        <v>595</v>
      </c>
      <c r="C68" s="130" t="s">
        <v>596</v>
      </c>
      <c r="D68" s="167" t="s">
        <v>596</v>
      </c>
      <c r="E68" s="373">
        <v>39711</v>
      </c>
      <c r="F68" s="370">
        <v>0.1076388888888889</v>
      </c>
      <c r="G68" s="314">
        <v>0.4895833333333333</v>
      </c>
      <c r="H68" s="306">
        <f>G68-F68</f>
        <v>0.3819444444444444</v>
      </c>
      <c r="I68" s="171" t="s">
        <v>206</v>
      </c>
      <c r="J68" s="277" t="s">
        <v>670</v>
      </c>
      <c r="K68" s="278" t="s">
        <v>334</v>
      </c>
      <c r="L68" s="279" t="s">
        <v>597</v>
      </c>
      <c r="M68" s="364">
        <v>20</v>
      </c>
      <c r="N68" s="188">
        <v>21</v>
      </c>
      <c r="O68" s="346" t="s">
        <v>587</v>
      </c>
      <c r="P68" s="347" t="s">
        <v>587</v>
      </c>
      <c r="Q68" s="348"/>
      <c r="R68" s="278"/>
      <c r="S68" s="347"/>
      <c r="T68" s="348"/>
      <c r="U68" s="314"/>
      <c r="V68" s="39"/>
      <c r="W68" s="47"/>
    </row>
    <row r="69" spans="1:23" ht="15.75" customHeight="1">
      <c r="A69" s="395" t="s">
        <v>659</v>
      </c>
      <c r="B69" s="396" t="s">
        <v>356</v>
      </c>
      <c r="C69" s="130" t="s">
        <v>527</v>
      </c>
      <c r="D69" s="167" t="s">
        <v>454</v>
      </c>
      <c r="E69" s="373">
        <v>39700</v>
      </c>
      <c r="F69" s="370">
        <v>0.020833333333333332</v>
      </c>
      <c r="G69" s="314">
        <v>0.4479166666666667</v>
      </c>
      <c r="H69" s="306">
        <v>0.4270833333333333</v>
      </c>
      <c r="I69" s="171" t="s">
        <v>354</v>
      </c>
      <c r="J69" s="277" t="s">
        <v>671</v>
      </c>
      <c r="K69" s="278" t="s">
        <v>681</v>
      </c>
      <c r="L69" s="279" t="s">
        <v>597</v>
      </c>
      <c r="M69" s="364">
        <v>19</v>
      </c>
      <c r="N69" s="188">
        <v>22</v>
      </c>
      <c r="O69" s="364">
        <v>9</v>
      </c>
      <c r="P69" s="188">
        <v>12</v>
      </c>
      <c r="Q69" s="454">
        <v>0.17777777777777778</v>
      </c>
      <c r="R69" s="455">
        <v>15</v>
      </c>
      <c r="S69" s="456">
        <v>125.08</v>
      </c>
      <c r="T69" s="402">
        <v>0.2986111111111111</v>
      </c>
      <c r="U69" s="403">
        <v>17.95</v>
      </c>
      <c r="V69" s="380">
        <v>127.37</v>
      </c>
      <c r="W69" s="360">
        <f aca="true" t="shared" si="1" ref="W69:W76">T69-Q69</f>
        <v>0.12083333333333332</v>
      </c>
    </row>
    <row r="70" spans="1:23" ht="15.75" customHeight="1">
      <c r="A70" s="395" t="s">
        <v>273</v>
      </c>
      <c r="B70" s="396" t="s">
        <v>163</v>
      </c>
      <c r="C70" s="130" t="s">
        <v>527</v>
      </c>
      <c r="D70" s="167" t="s">
        <v>527</v>
      </c>
      <c r="E70" s="373">
        <v>39701</v>
      </c>
      <c r="F70" s="370">
        <v>0.06944444444444443</v>
      </c>
      <c r="G70" s="314">
        <v>0.517361111111111</v>
      </c>
      <c r="H70" s="306">
        <f>G70-F70</f>
        <v>0.44791666666666663</v>
      </c>
      <c r="I70" s="171" t="s">
        <v>452</v>
      </c>
      <c r="J70" s="277" t="s">
        <v>671</v>
      </c>
      <c r="K70" s="278" t="s">
        <v>681</v>
      </c>
      <c r="L70" s="279" t="s">
        <v>597</v>
      </c>
      <c r="M70" s="364">
        <v>24</v>
      </c>
      <c r="N70" s="188">
        <v>26</v>
      </c>
      <c r="O70" s="364">
        <v>10</v>
      </c>
      <c r="P70" s="188">
        <v>10</v>
      </c>
      <c r="Q70" s="346">
        <v>0.2152777777777778</v>
      </c>
      <c r="R70" s="351">
        <v>19.24</v>
      </c>
      <c r="S70" s="347">
        <v>127.25</v>
      </c>
      <c r="T70" s="346">
        <v>0.3513888888888889</v>
      </c>
      <c r="U70" s="351">
        <v>21.84</v>
      </c>
      <c r="V70" s="347">
        <v>125.9</v>
      </c>
      <c r="W70" s="360">
        <f t="shared" si="1"/>
        <v>0.13611111111111113</v>
      </c>
    </row>
    <row r="71" spans="1:23" ht="15.75" customHeight="1">
      <c r="A71" s="395" t="s">
        <v>267</v>
      </c>
      <c r="B71" s="396" t="s">
        <v>164</v>
      </c>
      <c r="C71" s="130" t="s">
        <v>456</v>
      </c>
      <c r="D71" s="167" t="s">
        <v>456</v>
      </c>
      <c r="E71" s="373">
        <v>39702</v>
      </c>
      <c r="F71" s="370">
        <v>0.3111111111111111</v>
      </c>
      <c r="G71" s="314">
        <v>0.7694444444444444</v>
      </c>
      <c r="H71" s="306">
        <f>G71-F71</f>
        <v>0.45833333333333326</v>
      </c>
      <c r="I71" s="171" t="s">
        <v>457</v>
      </c>
      <c r="J71" s="277" t="s">
        <v>671</v>
      </c>
      <c r="K71" s="278" t="s">
        <v>681</v>
      </c>
      <c r="L71" s="279" t="s">
        <v>597</v>
      </c>
      <c r="M71" s="364">
        <v>25</v>
      </c>
      <c r="N71" s="188">
        <v>29</v>
      </c>
      <c r="O71" s="364">
        <v>8</v>
      </c>
      <c r="P71" s="188">
        <v>13</v>
      </c>
      <c r="Q71" s="277"/>
      <c r="R71" s="351"/>
      <c r="S71" s="347"/>
      <c r="T71" s="277"/>
      <c r="U71" s="351"/>
      <c r="V71" s="347"/>
      <c r="W71" s="360">
        <f t="shared" si="1"/>
        <v>0</v>
      </c>
    </row>
    <row r="72" spans="1:23" ht="15.75" customHeight="1">
      <c r="A72" s="395" t="s">
        <v>547</v>
      </c>
      <c r="B72" s="396" t="s">
        <v>165</v>
      </c>
      <c r="C72" s="130" t="s">
        <v>456</v>
      </c>
      <c r="D72" s="167" t="s">
        <v>456</v>
      </c>
      <c r="E72" s="373">
        <v>39703</v>
      </c>
      <c r="F72" s="370">
        <v>0.4847222222222222</v>
      </c>
      <c r="G72" s="314">
        <v>0.9708333333333333</v>
      </c>
      <c r="H72" s="306">
        <f>G72-F72</f>
        <v>0.4861111111111111</v>
      </c>
      <c r="I72" s="171" t="s">
        <v>458</v>
      </c>
      <c r="J72" s="277" t="s">
        <v>671</v>
      </c>
      <c r="K72" s="278" t="s">
        <v>681</v>
      </c>
      <c r="L72" s="279" t="s">
        <v>597</v>
      </c>
      <c r="M72" s="364">
        <v>21</v>
      </c>
      <c r="N72" s="188">
        <v>21</v>
      </c>
      <c r="O72" s="364">
        <v>8</v>
      </c>
      <c r="P72" s="188">
        <v>8</v>
      </c>
      <c r="Q72" s="277"/>
      <c r="R72" s="351"/>
      <c r="S72" s="347"/>
      <c r="T72" s="277"/>
      <c r="U72" s="351"/>
      <c r="V72" s="347"/>
      <c r="W72" s="360">
        <f t="shared" si="1"/>
        <v>0</v>
      </c>
    </row>
    <row r="73" spans="1:23" ht="15.75" customHeight="1">
      <c r="A73" s="395" t="s">
        <v>548</v>
      </c>
      <c r="B73" s="396" t="s">
        <v>167</v>
      </c>
      <c r="C73" s="130" t="s">
        <v>527</v>
      </c>
      <c r="D73" s="167" t="s">
        <v>161</v>
      </c>
      <c r="E73" s="373">
        <v>39707</v>
      </c>
      <c r="F73" s="370">
        <v>0.8638888888888889</v>
      </c>
      <c r="G73" s="314">
        <v>0.18472222222222223</v>
      </c>
      <c r="H73" s="306">
        <f>G73-F73+1</f>
        <v>0.3208333333333333</v>
      </c>
      <c r="I73" s="171" t="s">
        <v>162</v>
      </c>
      <c r="J73" s="277" t="s">
        <v>671</v>
      </c>
      <c r="K73" s="278" t="s">
        <v>681</v>
      </c>
      <c r="L73" s="279" t="s">
        <v>597</v>
      </c>
      <c r="M73" s="364">
        <v>7</v>
      </c>
      <c r="N73" s="188">
        <v>8</v>
      </c>
      <c r="O73" s="364">
        <v>7</v>
      </c>
      <c r="P73" s="188">
        <v>7</v>
      </c>
      <c r="Q73" s="277"/>
      <c r="R73" s="351"/>
      <c r="S73" s="347"/>
      <c r="T73" s="277"/>
      <c r="U73" s="351"/>
      <c r="V73" s="347"/>
      <c r="W73" s="360">
        <f t="shared" si="1"/>
        <v>0</v>
      </c>
    </row>
    <row r="74" spans="1:23" ht="15.75" customHeight="1">
      <c r="A74" s="395" t="s">
        <v>549</v>
      </c>
      <c r="B74" s="396" t="s">
        <v>168</v>
      </c>
      <c r="C74" s="130" t="s">
        <v>0</v>
      </c>
      <c r="D74" s="167" t="s">
        <v>1</v>
      </c>
      <c r="E74" s="373">
        <v>39708</v>
      </c>
      <c r="F74" s="370">
        <v>0.9333333333333332</v>
      </c>
      <c r="G74" s="383">
        <v>0.30069444444444443</v>
      </c>
      <c r="H74" s="306">
        <f>G74-F74+1</f>
        <v>0.36736111111111125</v>
      </c>
      <c r="I74" s="171" t="s">
        <v>2</v>
      </c>
      <c r="J74" s="277" t="s">
        <v>671</v>
      </c>
      <c r="K74" s="278" t="s">
        <v>681</v>
      </c>
      <c r="L74" s="279" t="s">
        <v>597</v>
      </c>
      <c r="M74" s="450">
        <v>32</v>
      </c>
      <c r="N74" s="451">
        <v>33</v>
      </c>
      <c r="O74" s="450">
        <v>8</v>
      </c>
      <c r="P74" s="451">
        <v>8</v>
      </c>
      <c r="Q74" s="277"/>
      <c r="R74" s="351"/>
      <c r="S74" s="347"/>
      <c r="T74" s="277"/>
      <c r="U74" s="351"/>
      <c r="V74" s="347"/>
      <c r="W74" s="360">
        <f t="shared" si="1"/>
        <v>0</v>
      </c>
    </row>
    <row r="75" spans="1:23" ht="15.75" customHeight="1">
      <c r="A75" s="395" t="s">
        <v>550</v>
      </c>
      <c r="B75" s="396" t="s">
        <v>169</v>
      </c>
      <c r="C75" s="130" t="s">
        <v>1</v>
      </c>
      <c r="D75" s="167" t="s">
        <v>3</v>
      </c>
      <c r="E75" s="373">
        <v>39710</v>
      </c>
      <c r="F75" s="370">
        <v>0.03680555555555556</v>
      </c>
      <c r="G75" s="314">
        <v>0.29930555555555555</v>
      </c>
      <c r="H75" s="306">
        <f>G75-F75</f>
        <v>0.2625</v>
      </c>
      <c r="I75" s="171" t="s">
        <v>162</v>
      </c>
      <c r="J75" s="277" t="s">
        <v>671</v>
      </c>
      <c r="K75" s="278" t="s">
        <v>681</v>
      </c>
      <c r="L75" s="279" t="s">
        <v>597</v>
      </c>
      <c r="M75" s="364">
        <v>18</v>
      </c>
      <c r="N75" s="188">
        <v>18</v>
      </c>
      <c r="O75" s="364">
        <v>6</v>
      </c>
      <c r="P75" s="188">
        <v>6</v>
      </c>
      <c r="Q75" s="277"/>
      <c r="R75" s="351"/>
      <c r="S75" s="347"/>
      <c r="T75" s="277"/>
      <c r="U75" s="351"/>
      <c r="V75" s="347"/>
      <c r="W75" s="360">
        <f t="shared" si="1"/>
        <v>0</v>
      </c>
    </row>
    <row r="76" spans="1:23" ht="15.75" customHeight="1">
      <c r="A76" s="395" t="s">
        <v>551</v>
      </c>
      <c r="B76" s="396" t="s">
        <v>94</v>
      </c>
      <c r="C76" s="130" t="s">
        <v>5</v>
      </c>
      <c r="D76" s="167" t="s">
        <v>4</v>
      </c>
      <c r="E76" s="373">
        <v>39711</v>
      </c>
      <c r="F76" s="370">
        <v>0.08055555555555556</v>
      </c>
      <c r="G76" s="314">
        <v>0.5041666666666667</v>
      </c>
      <c r="H76" s="306">
        <f>G76-F76</f>
        <v>0.4236111111111111</v>
      </c>
      <c r="I76" s="171" t="s">
        <v>162</v>
      </c>
      <c r="J76" s="277" t="s">
        <v>671</v>
      </c>
      <c r="K76" s="278" t="s">
        <v>681</v>
      </c>
      <c r="L76" s="279" t="s">
        <v>597</v>
      </c>
      <c r="M76" s="364">
        <v>28</v>
      </c>
      <c r="N76" s="188">
        <v>29</v>
      </c>
      <c r="O76" s="364">
        <v>0</v>
      </c>
      <c r="P76" s="188">
        <v>0</v>
      </c>
      <c r="Q76" s="277"/>
      <c r="R76" s="351"/>
      <c r="S76" s="347"/>
      <c r="T76" s="277"/>
      <c r="U76" s="351"/>
      <c r="V76" s="347"/>
      <c r="W76" s="360">
        <f t="shared" si="1"/>
        <v>0</v>
      </c>
    </row>
    <row r="77" spans="1:23" ht="15.75" customHeight="1">
      <c r="A77" s="459" t="s">
        <v>552</v>
      </c>
      <c r="B77" s="459">
        <v>7</v>
      </c>
      <c r="C77" s="38" t="s">
        <v>263</v>
      </c>
      <c r="D77" s="39" t="s">
        <v>79</v>
      </c>
      <c r="E77" s="457">
        <v>39702</v>
      </c>
      <c r="F77" s="441">
        <v>0.1388888888888889</v>
      </c>
      <c r="G77" s="442">
        <v>0.3055555555555555</v>
      </c>
      <c r="H77" s="306">
        <f aca="true" t="shared" si="2" ref="H77:H87">G77-F77</f>
        <v>0.16666666666666663</v>
      </c>
      <c r="I77" s="48" t="s">
        <v>80</v>
      </c>
      <c r="J77" s="277" t="s">
        <v>671</v>
      </c>
      <c r="K77" s="278" t="s">
        <v>681</v>
      </c>
      <c r="L77" s="447" t="s">
        <v>81</v>
      </c>
      <c r="M77" s="452"/>
      <c r="N77" s="447">
        <v>19</v>
      </c>
      <c r="O77" s="346" t="s">
        <v>587</v>
      </c>
      <c r="P77" s="347" t="s">
        <v>587</v>
      </c>
      <c r="Q77" s="38"/>
      <c r="R77" s="111"/>
      <c r="S77" s="39"/>
      <c r="T77" s="38"/>
      <c r="U77" s="111"/>
      <c r="V77" s="39"/>
      <c r="W77" s="47"/>
    </row>
    <row r="78" spans="1:23" ht="15.75" customHeight="1">
      <c r="A78" s="459" t="s">
        <v>396</v>
      </c>
      <c r="B78" s="459">
        <v>8</v>
      </c>
      <c r="C78" s="38" t="s">
        <v>79</v>
      </c>
      <c r="D78" s="39" t="s">
        <v>263</v>
      </c>
      <c r="E78" s="457">
        <v>39702</v>
      </c>
      <c r="F78" s="441">
        <v>0.34375</v>
      </c>
      <c r="G78" s="442">
        <v>0.513888888888889</v>
      </c>
      <c r="H78" s="306">
        <f t="shared" si="2"/>
        <v>0.17013888888888895</v>
      </c>
      <c r="I78" s="48" t="s">
        <v>80</v>
      </c>
      <c r="J78" s="277" t="s">
        <v>671</v>
      </c>
      <c r="K78" s="278" t="s">
        <v>681</v>
      </c>
      <c r="L78" s="447" t="s">
        <v>81</v>
      </c>
      <c r="M78" s="452"/>
      <c r="N78" s="447">
        <v>17</v>
      </c>
      <c r="O78" s="346" t="s">
        <v>587</v>
      </c>
      <c r="P78" s="347" t="s">
        <v>587</v>
      </c>
      <c r="Q78" s="38"/>
      <c r="R78" s="111"/>
      <c r="S78" s="39"/>
      <c r="T78" s="38"/>
      <c r="U78" s="111"/>
      <c r="V78" s="39"/>
      <c r="W78" s="47"/>
    </row>
    <row r="79" spans="1:23" ht="15.75" customHeight="1">
      <c r="A79" s="460" t="s">
        <v>397</v>
      </c>
      <c r="B79" s="460">
        <v>9</v>
      </c>
      <c r="C79" s="52" t="s">
        <v>263</v>
      </c>
      <c r="D79" s="53" t="s">
        <v>86</v>
      </c>
      <c r="E79" s="458">
        <v>39704</v>
      </c>
      <c r="F79" s="443">
        <v>0.9791666666666666</v>
      </c>
      <c r="G79" s="444">
        <v>0.13541666666666666</v>
      </c>
      <c r="H79" s="445">
        <f>G79-F79+1</f>
        <v>0.15625</v>
      </c>
      <c r="I79" s="60" t="s">
        <v>80</v>
      </c>
      <c r="J79" s="277" t="s">
        <v>671</v>
      </c>
      <c r="K79" s="278" t="s">
        <v>681</v>
      </c>
      <c r="L79" s="448" t="s">
        <v>81</v>
      </c>
      <c r="M79" s="453"/>
      <c r="N79" s="448">
        <v>22</v>
      </c>
      <c r="O79" s="346" t="s">
        <v>587</v>
      </c>
      <c r="P79" s="347" t="s">
        <v>587</v>
      </c>
      <c r="Q79" s="38"/>
      <c r="R79" s="111"/>
      <c r="S79" s="39"/>
      <c r="T79" s="38"/>
      <c r="U79" s="111"/>
      <c r="V79" s="39"/>
      <c r="W79" s="47"/>
    </row>
    <row r="80" spans="1:23" ht="15.75" customHeight="1">
      <c r="A80" s="460" t="s">
        <v>397</v>
      </c>
      <c r="B80" s="460">
        <v>10</v>
      </c>
      <c r="C80" s="52" t="s">
        <v>86</v>
      </c>
      <c r="D80" s="53" t="s">
        <v>263</v>
      </c>
      <c r="E80" s="458">
        <v>39705</v>
      </c>
      <c r="F80" s="443">
        <v>0.19791666666666666</v>
      </c>
      <c r="G80" s="444">
        <v>0.2465277777777778</v>
      </c>
      <c r="H80" s="445">
        <f t="shared" si="2"/>
        <v>0.04861111111111113</v>
      </c>
      <c r="I80" s="60" t="s">
        <v>80</v>
      </c>
      <c r="J80" s="277" t="s">
        <v>671</v>
      </c>
      <c r="K80" s="278" t="s">
        <v>681</v>
      </c>
      <c r="L80" s="448" t="s">
        <v>81</v>
      </c>
      <c r="M80" s="453"/>
      <c r="N80" s="448">
        <v>0</v>
      </c>
      <c r="O80" s="346" t="s">
        <v>587</v>
      </c>
      <c r="P80" s="347" t="s">
        <v>587</v>
      </c>
      <c r="Q80" s="38"/>
      <c r="R80" s="111"/>
      <c r="S80" s="39"/>
      <c r="T80" s="38"/>
      <c r="U80" s="111"/>
      <c r="V80" s="39"/>
      <c r="W80" s="47"/>
    </row>
    <row r="81" spans="1:23" ht="15.75" customHeight="1">
      <c r="A81" s="459" t="s">
        <v>398</v>
      </c>
      <c r="B81" s="459">
        <v>11</v>
      </c>
      <c r="C81" s="38" t="s">
        <v>263</v>
      </c>
      <c r="D81" s="39" t="s">
        <v>79</v>
      </c>
      <c r="E81" s="457">
        <v>39706</v>
      </c>
      <c r="F81" s="441">
        <v>0.8993055555555555</v>
      </c>
      <c r="G81" s="442">
        <v>0.05555555555555555</v>
      </c>
      <c r="H81" s="306">
        <f>G81-F81+1</f>
        <v>0.1562500000000001</v>
      </c>
      <c r="I81" s="48" t="s">
        <v>80</v>
      </c>
      <c r="J81" s="277" t="s">
        <v>671</v>
      </c>
      <c r="K81" s="278" t="s">
        <v>681</v>
      </c>
      <c r="L81" s="447" t="s">
        <v>81</v>
      </c>
      <c r="M81" s="452"/>
      <c r="N81" s="447">
        <v>17</v>
      </c>
      <c r="O81" s="346" t="s">
        <v>587</v>
      </c>
      <c r="P81" s="347" t="s">
        <v>587</v>
      </c>
      <c r="Q81" s="38"/>
      <c r="R81" s="111"/>
      <c r="S81" s="39"/>
      <c r="T81" s="38"/>
      <c r="U81" s="111"/>
      <c r="V81" s="39"/>
      <c r="W81" s="47"/>
    </row>
    <row r="82" spans="1:23" ht="15.75" customHeight="1">
      <c r="A82" s="459" t="s">
        <v>398</v>
      </c>
      <c r="B82" s="459">
        <v>12</v>
      </c>
      <c r="C82" s="38" t="s">
        <v>79</v>
      </c>
      <c r="D82" s="39" t="s">
        <v>263</v>
      </c>
      <c r="E82" s="457">
        <v>39707</v>
      </c>
      <c r="F82" s="441">
        <v>0.20833333333333334</v>
      </c>
      <c r="G82" s="442">
        <v>0.3333333333333333</v>
      </c>
      <c r="H82" s="306">
        <f t="shared" si="2"/>
        <v>0.12499999999999997</v>
      </c>
      <c r="I82" s="48" t="s">
        <v>80</v>
      </c>
      <c r="J82" s="277" t="s">
        <v>671</v>
      </c>
      <c r="K82" s="278" t="s">
        <v>681</v>
      </c>
      <c r="L82" s="447" t="s">
        <v>81</v>
      </c>
      <c r="M82" s="452"/>
      <c r="N82" s="447">
        <v>3</v>
      </c>
      <c r="O82" s="346" t="s">
        <v>587</v>
      </c>
      <c r="P82" s="347" t="s">
        <v>587</v>
      </c>
      <c r="Q82" s="38"/>
      <c r="R82" s="111"/>
      <c r="S82" s="39"/>
      <c r="T82" s="38"/>
      <c r="U82" s="111"/>
      <c r="V82" s="39"/>
      <c r="W82" s="47"/>
    </row>
    <row r="83" spans="1:23" ht="15.75" customHeight="1">
      <c r="A83" s="460" t="s">
        <v>399</v>
      </c>
      <c r="B83" s="460">
        <v>13</v>
      </c>
      <c r="C83" s="52" t="s">
        <v>263</v>
      </c>
      <c r="D83" s="53" t="s">
        <v>86</v>
      </c>
      <c r="E83" s="458">
        <v>39708</v>
      </c>
      <c r="F83" s="443">
        <v>0.1388888888888889</v>
      </c>
      <c r="G83" s="444">
        <v>0.2743055555555555</v>
      </c>
      <c r="H83" s="445">
        <f t="shared" si="2"/>
        <v>0.13541666666666663</v>
      </c>
      <c r="I83" s="60" t="s">
        <v>134</v>
      </c>
      <c r="J83" s="277" t="s">
        <v>671</v>
      </c>
      <c r="K83" s="278" t="s">
        <v>681</v>
      </c>
      <c r="L83" s="448" t="s">
        <v>81</v>
      </c>
      <c r="M83" s="453"/>
      <c r="N83" s="448">
        <v>17</v>
      </c>
      <c r="O83" s="346" t="s">
        <v>587</v>
      </c>
      <c r="P83" s="347" t="s">
        <v>587</v>
      </c>
      <c r="Q83" s="38"/>
      <c r="R83" s="111"/>
      <c r="S83" s="39"/>
      <c r="T83" s="38"/>
      <c r="U83" s="111"/>
      <c r="V83" s="39"/>
      <c r="W83" s="47"/>
    </row>
    <row r="84" spans="1:23" ht="15.75" customHeight="1">
      <c r="A84" s="460" t="s">
        <v>399</v>
      </c>
      <c r="B84" s="460">
        <v>14</v>
      </c>
      <c r="C84" s="52" t="s">
        <v>86</v>
      </c>
      <c r="D84" s="53" t="s">
        <v>263</v>
      </c>
      <c r="E84" s="458">
        <v>39708</v>
      </c>
      <c r="F84" s="443">
        <v>0.3263888888888889</v>
      </c>
      <c r="G84" s="444">
        <v>0.46875</v>
      </c>
      <c r="H84" s="445">
        <f t="shared" si="2"/>
        <v>0.1423611111111111</v>
      </c>
      <c r="I84" s="60" t="s">
        <v>134</v>
      </c>
      <c r="J84" s="277" t="s">
        <v>671</v>
      </c>
      <c r="K84" s="278" t="s">
        <v>681</v>
      </c>
      <c r="L84" s="448" t="s">
        <v>81</v>
      </c>
      <c r="M84" s="453"/>
      <c r="N84" s="448">
        <v>15</v>
      </c>
      <c r="O84" s="346" t="s">
        <v>587</v>
      </c>
      <c r="P84" s="347" t="s">
        <v>587</v>
      </c>
      <c r="Q84" s="38"/>
      <c r="R84" s="111"/>
      <c r="S84" s="39"/>
      <c r="T84" s="38"/>
      <c r="U84" s="111"/>
      <c r="V84" s="39"/>
      <c r="W84" s="47"/>
    </row>
    <row r="85" spans="1:23" ht="15.75" customHeight="1">
      <c r="A85" s="459" t="s">
        <v>400</v>
      </c>
      <c r="B85" s="459">
        <v>15</v>
      </c>
      <c r="C85" s="38" t="s">
        <v>263</v>
      </c>
      <c r="D85" s="39" t="s">
        <v>263</v>
      </c>
      <c r="E85" s="457">
        <v>39709</v>
      </c>
      <c r="F85" s="441">
        <v>0.1423611111111111</v>
      </c>
      <c r="G85" s="442">
        <v>0.3055555555555555</v>
      </c>
      <c r="H85" s="306">
        <f t="shared" si="2"/>
        <v>0.16319444444444442</v>
      </c>
      <c r="I85" s="48" t="s">
        <v>134</v>
      </c>
      <c r="J85" s="277" t="s">
        <v>671</v>
      </c>
      <c r="K85" s="278" t="s">
        <v>681</v>
      </c>
      <c r="L85" s="447" t="s">
        <v>81</v>
      </c>
      <c r="M85" s="452"/>
      <c r="N85" s="447">
        <v>14</v>
      </c>
      <c r="O85" s="346" t="s">
        <v>587</v>
      </c>
      <c r="P85" s="347" t="s">
        <v>587</v>
      </c>
      <c r="Q85" s="38"/>
      <c r="R85" s="111"/>
      <c r="S85" s="39"/>
      <c r="T85" s="38"/>
      <c r="U85" s="111"/>
      <c r="V85" s="39"/>
      <c r="W85" s="47"/>
    </row>
    <row r="86" spans="1:23" ht="15.75" customHeight="1">
      <c r="A86" s="460" t="s">
        <v>401</v>
      </c>
      <c r="B86" s="460">
        <v>16</v>
      </c>
      <c r="C86" s="52" t="s">
        <v>263</v>
      </c>
      <c r="D86" s="53" t="s">
        <v>444</v>
      </c>
      <c r="E86" s="458">
        <v>39709</v>
      </c>
      <c r="F86" s="443">
        <v>0.9409722222222222</v>
      </c>
      <c r="G86" s="444">
        <v>0.9965277777777778</v>
      </c>
      <c r="H86" s="445">
        <f t="shared" si="2"/>
        <v>0.05555555555555558</v>
      </c>
      <c r="I86" s="60" t="s">
        <v>134</v>
      </c>
      <c r="J86" s="277" t="s">
        <v>671</v>
      </c>
      <c r="K86" s="278" t="s">
        <v>681</v>
      </c>
      <c r="L86" s="448" t="s">
        <v>81</v>
      </c>
      <c r="M86" s="453"/>
      <c r="N86" s="448">
        <v>3</v>
      </c>
      <c r="O86" s="346" t="s">
        <v>587</v>
      </c>
      <c r="P86" s="347" t="s">
        <v>587</v>
      </c>
      <c r="Q86" s="38"/>
      <c r="R86" s="111"/>
      <c r="S86" s="39"/>
      <c r="T86" s="38"/>
      <c r="U86" s="111"/>
      <c r="V86" s="39"/>
      <c r="W86" s="47"/>
    </row>
    <row r="87" spans="1:23" ht="15.75" customHeight="1">
      <c r="A87" s="460" t="s">
        <v>401</v>
      </c>
      <c r="B87" s="460">
        <v>17</v>
      </c>
      <c r="C87" s="52" t="s">
        <v>444</v>
      </c>
      <c r="D87" s="53" t="s">
        <v>263</v>
      </c>
      <c r="E87" s="458">
        <v>39710</v>
      </c>
      <c r="F87" s="443">
        <v>0.04861111111111111</v>
      </c>
      <c r="G87" s="444">
        <v>0.2152777777777778</v>
      </c>
      <c r="H87" s="445">
        <f t="shared" si="2"/>
        <v>0.16666666666666669</v>
      </c>
      <c r="I87" s="60" t="s">
        <v>134</v>
      </c>
      <c r="J87" s="277" t="s">
        <v>671</v>
      </c>
      <c r="K87" s="278" t="s">
        <v>681</v>
      </c>
      <c r="L87" s="448" t="s">
        <v>81</v>
      </c>
      <c r="M87" s="453"/>
      <c r="N87" s="448">
        <v>19</v>
      </c>
      <c r="O87" s="346" t="s">
        <v>587</v>
      </c>
      <c r="P87" s="347" t="s">
        <v>587</v>
      </c>
      <c r="Q87" s="38"/>
      <c r="R87" s="111"/>
      <c r="S87" s="39"/>
      <c r="T87" s="38"/>
      <c r="U87" s="111"/>
      <c r="V87" s="39"/>
      <c r="W87" s="47"/>
    </row>
    <row r="88" spans="1:23" ht="15.75" customHeight="1">
      <c r="A88" s="459" t="s">
        <v>402</v>
      </c>
      <c r="B88" s="459">
        <v>18</v>
      </c>
      <c r="C88" s="38" t="s">
        <v>263</v>
      </c>
      <c r="D88" s="39" t="s">
        <v>263</v>
      </c>
      <c r="E88" s="457">
        <v>39711</v>
      </c>
      <c r="F88" s="441">
        <v>0.9201388888888888</v>
      </c>
      <c r="G88" s="464">
        <v>0.08680555555555557</v>
      </c>
      <c r="H88" s="306">
        <f>G88-F88+1</f>
        <v>0.16666666666666674</v>
      </c>
      <c r="I88" s="48" t="s">
        <v>134</v>
      </c>
      <c r="J88" s="277" t="s">
        <v>671</v>
      </c>
      <c r="K88" s="278" t="s">
        <v>681</v>
      </c>
      <c r="L88" s="447" t="s">
        <v>81</v>
      </c>
      <c r="M88" s="452"/>
      <c r="N88" s="447">
        <v>12</v>
      </c>
      <c r="O88" s="346" t="s">
        <v>587</v>
      </c>
      <c r="P88" s="347" t="s">
        <v>587</v>
      </c>
      <c r="Q88" s="38"/>
      <c r="R88" s="111"/>
      <c r="S88" s="39"/>
      <c r="T88" s="38"/>
      <c r="U88" s="111"/>
      <c r="V88" s="39"/>
      <c r="W88" s="47"/>
    </row>
    <row r="89" spans="1:23" s="269" customFormat="1" ht="15.75" customHeight="1">
      <c r="A89" s="395" t="s">
        <v>584</v>
      </c>
      <c r="B89" s="395"/>
      <c r="C89" s="130" t="s">
        <v>590</v>
      </c>
      <c r="D89" s="167" t="s">
        <v>590</v>
      </c>
      <c r="E89" s="461">
        <v>39700</v>
      </c>
      <c r="F89" s="465">
        <v>0.875</v>
      </c>
      <c r="G89" s="464">
        <v>0.10486111111111111</v>
      </c>
      <c r="H89" s="306">
        <f>G89-F89+1</f>
        <v>0.22986111111111107</v>
      </c>
      <c r="I89" s="171"/>
      <c r="J89" s="277" t="s">
        <v>671</v>
      </c>
      <c r="K89" s="278" t="s">
        <v>681</v>
      </c>
      <c r="L89" s="447" t="s">
        <v>81</v>
      </c>
      <c r="M89" s="364"/>
      <c r="N89" s="462">
        <v>18</v>
      </c>
      <c r="O89" s="346" t="s">
        <v>587</v>
      </c>
      <c r="P89" s="347" t="s">
        <v>587</v>
      </c>
      <c r="Q89" s="346"/>
      <c r="R89" s="351"/>
      <c r="S89" s="347"/>
      <c r="T89" s="346"/>
      <c r="U89" s="351"/>
      <c r="V89" s="347"/>
      <c r="W89" s="360"/>
    </row>
    <row r="90" spans="1:23" s="269" customFormat="1" ht="15.75" customHeight="1">
      <c r="A90" s="395" t="s">
        <v>585</v>
      </c>
      <c r="B90" s="395"/>
      <c r="C90" s="130" t="s">
        <v>590</v>
      </c>
      <c r="D90" s="167" t="s">
        <v>590</v>
      </c>
      <c r="E90" s="470">
        <v>39701</v>
      </c>
      <c r="F90" s="346">
        <v>0.8631944444444444</v>
      </c>
      <c r="G90" s="383">
        <v>0.1125</v>
      </c>
      <c r="H90" s="306">
        <f>G90-F90+1</f>
        <v>0.24930555555555567</v>
      </c>
      <c r="I90" s="171"/>
      <c r="J90" s="277" t="s">
        <v>671</v>
      </c>
      <c r="K90" s="278" t="s">
        <v>681</v>
      </c>
      <c r="L90" s="447" t="s">
        <v>81</v>
      </c>
      <c r="M90" s="364"/>
      <c r="N90" s="451">
        <v>19</v>
      </c>
      <c r="O90" s="346" t="s">
        <v>587</v>
      </c>
      <c r="P90" s="347" t="s">
        <v>587</v>
      </c>
      <c r="Q90" s="346"/>
      <c r="R90" s="351"/>
      <c r="S90" s="347"/>
      <c r="T90" s="346"/>
      <c r="U90" s="351"/>
      <c r="V90" s="347"/>
      <c r="W90" s="360"/>
    </row>
    <row r="91" spans="1:23" s="269" customFormat="1" ht="15.75" customHeight="1" thickBot="1">
      <c r="A91" s="468" t="s">
        <v>586</v>
      </c>
      <c r="B91" s="399"/>
      <c r="C91" s="179" t="s">
        <v>590</v>
      </c>
      <c r="D91" s="180" t="s">
        <v>482</v>
      </c>
      <c r="E91" s="467">
        <v>39706</v>
      </c>
      <c r="F91" s="466">
        <v>0.904861111111111</v>
      </c>
      <c r="G91" s="446">
        <v>0.08680555555555557</v>
      </c>
      <c r="H91" s="307">
        <f>G91-F91+1</f>
        <v>0.18194444444444458</v>
      </c>
      <c r="I91" s="183"/>
      <c r="J91" s="283" t="s">
        <v>671</v>
      </c>
      <c r="K91" s="284" t="s">
        <v>681</v>
      </c>
      <c r="L91" s="449" t="s">
        <v>81</v>
      </c>
      <c r="M91" s="365"/>
      <c r="N91" s="463">
        <v>14</v>
      </c>
      <c r="O91" s="355" t="s">
        <v>587</v>
      </c>
      <c r="P91" s="357" t="s">
        <v>587</v>
      </c>
      <c r="Q91" s="355"/>
      <c r="R91" s="356"/>
      <c r="S91" s="357"/>
      <c r="T91" s="355"/>
      <c r="U91" s="356"/>
      <c r="V91" s="357"/>
      <c r="W91" s="361"/>
    </row>
    <row r="92" spans="1:23" ht="13.5" thickBot="1">
      <c r="A92" s="440">
        <f>COUNTA(A64:A91)</f>
        <v>28</v>
      </c>
      <c r="B92" s="86"/>
      <c r="D92" s="1"/>
      <c r="E92" s="87"/>
      <c r="F92" s="2"/>
      <c r="G92" s="2"/>
      <c r="H92" s="242">
        <f>SUM(H64:H91)</f>
        <v>7.190972222222223</v>
      </c>
      <c r="I92" s="2"/>
      <c r="J92" s="2"/>
      <c r="K92" s="2"/>
      <c r="L92" s="2"/>
      <c r="M92" s="514">
        <f>SUM(M64:M91)</f>
        <v>264</v>
      </c>
      <c r="N92" s="514">
        <f>SUM(N64:N91)</f>
        <v>496</v>
      </c>
      <c r="O92" s="514">
        <f>SUM(O64:O91)</f>
        <v>56</v>
      </c>
      <c r="P92" s="514">
        <f>SUM(P64:P91)</f>
        <v>64</v>
      </c>
      <c r="Q92" s="2"/>
      <c r="R92" s="2"/>
      <c r="S92" s="1"/>
      <c r="T92" s="2"/>
      <c r="U92" s="2"/>
      <c r="V92" s="1"/>
      <c r="W92" s="242">
        <f>SUM(W89:W91)</f>
        <v>0</v>
      </c>
    </row>
    <row r="93" spans="1:23" ht="12.75">
      <c r="A93" s="86"/>
      <c r="B93" s="86"/>
      <c r="C93" s="94"/>
      <c r="D93" s="1"/>
      <c r="E93" s="87"/>
      <c r="F93" s="2"/>
      <c r="G93" s="2"/>
      <c r="H93" s="92"/>
      <c r="I93" s="2"/>
      <c r="W93" s="1"/>
    </row>
    <row r="94" spans="1:23" ht="12.75">
      <c r="A94" s="3" t="s">
        <v>560</v>
      </c>
      <c r="B94" s="3"/>
      <c r="C94" s="1"/>
      <c r="D94" s="1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1"/>
      <c r="T94" s="2"/>
      <c r="U94" s="2"/>
      <c r="V94" s="1"/>
      <c r="W94" s="1"/>
    </row>
    <row r="95" spans="1:23" ht="6" customHeight="1" thickBot="1">
      <c r="A95" s="1"/>
      <c r="B95" s="1"/>
      <c r="C95" s="1"/>
      <c r="D95" s="1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1"/>
      <c r="T95" s="2"/>
      <c r="U95" s="2"/>
      <c r="V95" s="1"/>
      <c r="W95" s="1"/>
    </row>
    <row r="96" spans="1:23" ht="12.75">
      <c r="A96" s="4" t="s">
        <v>623</v>
      </c>
      <c r="B96" s="334" t="s">
        <v>28</v>
      </c>
      <c r="C96" s="593" t="s">
        <v>624</v>
      </c>
      <c r="D96" s="598"/>
      <c r="E96" s="5" t="s">
        <v>461</v>
      </c>
      <c r="F96" s="599" t="s">
        <v>462</v>
      </c>
      <c r="G96" s="600"/>
      <c r="H96" s="601"/>
      <c r="I96" s="4" t="s">
        <v>465</v>
      </c>
      <c r="J96" s="593" t="s">
        <v>466</v>
      </c>
      <c r="K96" s="602"/>
      <c r="L96" s="595"/>
      <c r="M96" s="593" t="s">
        <v>464</v>
      </c>
      <c r="N96" s="594"/>
      <c r="O96" s="593" t="s">
        <v>530</v>
      </c>
      <c r="P96" s="598"/>
      <c r="Q96" s="593" t="s">
        <v>619</v>
      </c>
      <c r="R96" s="594"/>
      <c r="S96" s="595"/>
      <c r="T96" s="593" t="s">
        <v>20</v>
      </c>
      <c r="U96" s="594"/>
      <c r="V96" s="595"/>
      <c r="W96" s="4" t="s">
        <v>11</v>
      </c>
    </row>
    <row r="97" spans="1:23" ht="12.75">
      <c r="A97" s="7"/>
      <c r="B97" s="332" t="s">
        <v>690</v>
      </c>
      <c r="C97" s="8"/>
      <c r="D97" s="9"/>
      <c r="E97" s="10"/>
      <c r="F97" s="596" t="s">
        <v>260</v>
      </c>
      <c r="G97" s="597"/>
      <c r="H97" s="244"/>
      <c r="I97" s="7"/>
      <c r="J97" s="332"/>
      <c r="K97" s="184"/>
      <c r="L97" s="333"/>
      <c r="M97" s="8"/>
      <c r="N97" s="9"/>
      <c r="O97" s="8"/>
      <c r="P97" s="9"/>
      <c r="Q97" s="332"/>
      <c r="R97" s="184"/>
      <c r="S97" s="333"/>
      <c r="T97" s="332"/>
      <c r="U97" s="184"/>
      <c r="V97" s="333"/>
      <c r="W97" s="247" t="s">
        <v>12</v>
      </c>
    </row>
    <row r="98" spans="1:23" ht="13.5" thickBot="1">
      <c r="A98" s="13"/>
      <c r="B98" s="274" t="s">
        <v>214</v>
      </c>
      <c r="C98" s="14" t="s">
        <v>261</v>
      </c>
      <c r="D98" s="15" t="s">
        <v>262</v>
      </c>
      <c r="E98" s="185" t="s">
        <v>305</v>
      </c>
      <c r="F98" s="17" t="s">
        <v>264</v>
      </c>
      <c r="G98" s="17" t="s">
        <v>265</v>
      </c>
      <c r="H98" s="245" t="s">
        <v>266</v>
      </c>
      <c r="I98" s="13"/>
      <c r="J98" s="14" t="s">
        <v>177</v>
      </c>
      <c r="K98" s="17" t="s">
        <v>179</v>
      </c>
      <c r="L98" s="15" t="s">
        <v>178</v>
      </c>
      <c r="M98" s="185" t="s">
        <v>531</v>
      </c>
      <c r="N98" s="185" t="s">
        <v>532</v>
      </c>
      <c r="O98" s="185" t="s">
        <v>531</v>
      </c>
      <c r="P98" s="185" t="s">
        <v>532</v>
      </c>
      <c r="Q98" s="14" t="s">
        <v>21</v>
      </c>
      <c r="R98" s="17" t="s">
        <v>534</v>
      </c>
      <c r="S98" s="15" t="s">
        <v>535</v>
      </c>
      <c r="T98" s="14" t="s">
        <v>21</v>
      </c>
      <c r="U98" s="17" t="s">
        <v>22</v>
      </c>
      <c r="V98" s="15" t="s">
        <v>23</v>
      </c>
      <c r="W98" s="377" t="s">
        <v>620</v>
      </c>
    </row>
    <row r="99" spans="1:23" ht="6.75" customHeight="1" thickBot="1">
      <c r="A99" s="21"/>
      <c r="B99" s="1"/>
      <c r="C99" s="1"/>
      <c r="D99" s="1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1"/>
      <c r="T99" s="2"/>
      <c r="U99" s="2"/>
      <c r="V99" s="1"/>
      <c r="W99" s="378"/>
    </row>
    <row r="100" spans="1:23" ht="15.75" customHeight="1">
      <c r="A100" s="398" t="s">
        <v>271</v>
      </c>
      <c r="B100" s="398" t="s">
        <v>187</v>
      </c>
      <c r="C100" s="340" t="s">
        <v>379</v>
      </c>
      <c r="D100" s="341" t="s">
        <v>379</v>
      </c>
      <c r="E100" s="372">
        <v>39698</v>
      </c>
      <c r="F100" s="369">
        <v>0.9895833333333334</v>
      </c>
      <c r="G100" s="358">
        <v>0.34375</v>
      </c>
      <c r="H100" s="342">
        <f>G100-F100+1</f>
        <v>0.35416666666666663</v>
      </c>
      <c r="I100" s="481"/>
      <c r="J100" s="344" t="s">
        <v>380</v>
      </c>
      <c r="K100" s="552" t="s">
        <v>651</v>
      </c>
      <c r="L100" s="368" t="s">
        <v>649</v>
      </c>
      <c r="M100" s="387"/>
      <c r="N100" s="512"/>
      <c r="O100" s="386" t="s">
        <v>140</v>
      </c>
      <c r="P100" s="382" t="s">
        <v>140</v>
      </c>
      <c r="Q100" s="352"/>
      <c r="R100" s="353"/>
      <c r="S100" s="382"/>
      <c r="T100" s="379"/>
      <c r="U100" s="358"/>
      <c r="V100" s="359"/>
      <c r="W100" s="96"/>
    </row>
    <row r="101" spans="1:23" ht="15.75" customHeight="1">
      <c r="A101" s="395" t="s">
        <v>658</v>
      </c>
      <c r="B101" s="395" t="s">
        <v>381</v>
      </c>
      <c r="C101" s="130" t="s">
        <v>382</v>
      </c>
      <c r="D101" s="167" t="s">
        <v>382</v>
      </c>
      <c r="E101" s="373">
        <v>39700</v>
      </c>
      <c r="F101" s="370">
        <v>0.075</v>
      </c>
      <c r="G101" s="314">
        <v>0.3069444444444444</v>
      </c>
      <c r="H101" s="306">
        <f>G101-F101</f>
        <v>0.2319444444444444</v>
      </c>
      <c r="I101" s="211"/>
      <c r="J101" s="312" t="s">
        <v>383</v>
      </c>
      <c r="K101" s="335" t="s">
        <v>651</v>
      </c>
      <c r="L101" s="279" t="s">
        <v>649</v>
      </c>
      <c r="M101" s="473"/>
      <c r="N101" s="337">
        <v>1</v>
      </c>
      <c r="O101" s="346" t="s">
        <v>140</v>
      </c>
      <c r="P101" s="347" t="s">
        <v>144</v>
      </c>
      <c r="Q101" s="348"/>
      <c r="R101" s="383"/>
      <c r="S101" s="347"/>
      <c r="T101" s="348"/>
      <c r="U101" s="314"/>
      <c r="V101" s="39"/>
      <c r="W101" s="47"/>
    </row>
    <row r="102" spans="1:23" ht="15.75" customHeight="1">
      <c r="A102" s="395" t="s">
        <v>272</v>
      </c>
      <c r="B102" s="396" t="s">
        <v>700</v>
      </c>
      <c r="C102" s="130" t="s">
        <v>527</v>
      </c>
      <c r="D102" s="167" t="s">
        <v>527</v>
      </c>
      <c r="E102" s="373">
        <v>39697</v>
      </c>
      <c r="F102" s="370">
        <v>0.8236111111111111</v>
      </c>
      <c r="G102" s="314">
        <v>0.22152777777777777</v>
      </c>
      <c r="H102" s="306">
        <f>G102-F102+1</f>
        <v>0.3979166666666667</v>
      </c>
      <c r="I102" s="171" t="s">
        <v>453</v>
      </c>
      <c r="J102" s="277" t="s">
        <v>380</v>
      </c>
      <c r="K102" s="335" t="s">
        <v>651</v>
      </c>
      <c r="L102" s="279" t="s">
        <v>649</v>
      </c>
      <c r="M102" s="364">
        <v>25</v>
      </c>
      <c r="N102" s="188">
        <v>26</v>
      </c>
      <c r="O102" s="364">
        <v>13</v>
      </c>
      <c r="P102" s="188">
        <v>16</v>
      </c>
      <c r="Q102" s="346">
        <v>0.8944444444444444</v>
      </c>
      <c r="R102" s="351">
        <v>17.47</v>
      </c>
      <c r="S102" s="347">
        <v>152.27</v>
      </c>
      <c r="T102" s="402">
        <v>0.14305555555555557</v>
      </c>
      <c r="U102" s="403">
        <v>17.42</v>
      </c>
      <c r="V102" s="380">
        <v>152.07</v>
      </c>
      <c r="W102" s="360">
        <f>T102-Q102+1</f>
        <v>0.24861111111111123</v>
      </c>
    </row>
    <row r="103" spans="1:23" ht="15.75" customHeight="1">
      <c r="A103" s="395" t="s">
        <v>273</v>
      </c>
      <c r="B103" s="396" t="s">
        <v>546</v>
      </c>
      <c r="C103" s="130" t="s">
        <v>527</v>
      </c>
      <c r="D103" s="167" t="s">
        <v>527</v>
      </c>
      <c r="E103" s="373">
        <v>39698</v>
      </c>
      <c r="F103" s="370">
        <v>0.9222222222222222</v>
      </c>
      <c r="G103" s="314">
        <v>0.3229166666666667</v>
      </c>
      <c r="H103" s="306">
        <f>G103-F103+1</f>
        <v>0.40069444444444446</v>
      </c>
      <c r="I103" s="171" t="s">
        <v>537</v>
      </c>
      <c r="J103" s="277" t="s">
        <v>380</v>
      </c>
      <c r="K103" s="335" t="s">
        <v>651</v>
      </c>
      <c r="L103" s="279" t="s">
        <v>649</v>
      </c>
      <c r="M103" s="364">
        <v>27</v>
      </c>
      <c r="N103" s="188">
        <v>27</v>
      </c>
      <c r="O103" s="364">
        <v>8</v>
      </c>
      <c r="P103" s="188">
        <v>10</v>
      </c>
      <c r="Q103" s="402">
        <v>0.015277777777777777</v>
      </c>
      <c r="R103" s="403">
        <v>23</v>
      </c>
      <c r="S103" s="380">
        <v>151.5</v>
      </c>
      <c r="T103" s="346">
        <v>0.22569444444444445</v>
      </c>
      <c r="U103" s="351">
        <v>21.97</v>
      </c>
      <c r="V103" s="347">
        <v>151.22</v>
      </c>
      <c r="W103" s="360">
        <f>T103-Q103</f>
        <v>0.21041666666666667</v>
      </c>
    </row>
    <row r="104" spans="1:23" ht="15.75" customHeight="1" thickBot="1">
      <c r="A104" s="468" t="s">
        <v>552</v>
      </c>
      <c r="B104" s="468">
        <v>6</v>
      </c>
      <c r="C104" s="179" t="s">
        <v>263</v>
      </c>
      <c r="D104" s="180" t="s">
        <v>263</v>
      </c>
      <c r="E104" s="374">
        <v>39699</v>
      </c>
      <c r="F104" s="371">
        <v>0.9236111111111112</v>
      </c>
      <c r="G104" s="317">
        <v>0.0763888888888889</v>
      </c>
      <c r="H104" s="306">
        <f>G104-F104+1</f>
        <v>0.15277777777777768</v>
      </c>
      <c r="I104" s="183" t="s">
        <v>75</v>
      </c>
      <c r="J104" s="179" t="s">
        <v>650</v>
      </c>
      <c r="K104" s="553" t="s">
        <v>651</v>
      </c>
      <c r="L104" s="285" t="s">
        <v>649</v>
      </c>
      <c r="M104" s="283"/>
      <c r="N104" s="235">
        <v>18</v>
      </c>
      <c r="O104" s="283" t="s">
        <v>363</v>
      </c>
      <c r="P104" s="76" t="s">
        <v>364</v>
      </c>
      <c r="Q104" s="75"/>
      <c r="R104" s="118"/>
      <c r="S104" s="76"/>
      <c r="T104" s="75"/>
      <c r="U104" s="118"/>
      <c r="V104" s="76"/>
      <c r="W104" s="84"/>
    </row>
    <row r="105" spans="1:23" ht="13.5" thickBot="1">
      <c r="A105" s="440">
        <f>COUNTA(A100:A104)</f>
        <v>5</v>
      </c>
      <c r="B105" s="86"/>
      <c r="D105" s="1"/>
      <c r="E105" s="87"/>
      <c r="F105" s="2"/>
      <c r="G105" s="2"/>
      <c r="H105" s="242">
        <f>SUM(H100:H104)</f>
        <v>1.5374999999999999</v>
      </c>
      <c r="I105" s="2"/>
      <c r="J105" s="2"/>
      <c r="K105" s="2"/>
      <c r="L105" s="2"/>
      <c r="M105" s="514">
        <f>SUM(M100:M104)</f>
        <v>52</v>
      </c>
      <c r="N105" s="514">
        <f>SUM(N100:N104)</f>
        <v>72</v>
      </c>
      <c r="O105" s="514">
        <f>SUM(O100:O104)</f>
        <v>21</v>
      </c>
      <c r="P105" s="514">
        <f>SUM(P100:P104)</f>
        <v>26</v>
      </c>
      <c r="Q105" s="2"/>
      <c r="R105" s="2"/>
      <c r="S105" s="1"/>
      <c r="T105" s="2"/>
      <c r="U105" s="2"/>
      <c r="V105" s="1"/>
      <c r="W105" s="242">
        <f>SUM(W100:W103)</f>
        <v>0.4590277777777779</v>
      </c>
    </row>
    <row r="106" spans="1:23" ht="12.75">
      <c r="A106" s="86"/>
      <c r="B106" s="86"/>
      <c r="D106" s="1"/>
      <c r="E106" s="87"/>
      <c r="F106" s="2"/>
      <c r="G106" s="2"/>
      <c r="H106" s="438"/>
      <c r="I106" s="2"/>
      <c r="J106" s="2"/>
      <c r="K106" s="2"/>
      <c r="L106" s="2"/>
      <c r="M106" s="439"/>
      <c r="N106" s="439"/>
      <c r="O106" s="439"/>
      <c r="P106" s="439"/>
      <c r="Q106" s="2"/>
      <c r="R106" s="2"/>
      <c r="S106" s="1"/>
      <c r="T106" s="2"/>
      <c r="U106" s="2"/>
      <c r="V106" s="1"/>
      <c r="W106" s="438"/>
    </row>
    <row r="107" spans="1:23" ht="12.75">
      <c r="A107" s="3" t="s">
        <v>139</v>
      </c>
      <c r="B107" s="3"/>
      <c r="C107" s="1"/>
      <c r="D107" s="1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1"/>
      <c r="T107" s="2"/>
      <c r="U107" s="2"/>
      <c r="V107" s="1"/>
      <c r="W107" s="1"/>
    </row>
    <row r="108" spans="1:23" ht="6" customHeight="1" thickBot="1">
      <c r="A108" s="1"/>
      <c r="B108" s="1"/>
      <c r="C108" s="1"/>
      <c r="D108" s="1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1"/>
      <c r="T108" s="2"/>
      <c r="U108" s="2"/>
      <c r="V108" s="1"/>
      <c r="W108" s="1"/>
    </row>
    <row r="109" spans="1:23" ht="12.75">
      <c r="A109" s="4" t="s">
        <v>623</v>
      </c>
      <c r="B109" s="334" t="s">
        <v>28</v>
      </c>
      <c r="C109" s="593" t="s">
        <v>624</v>
      </c>
      <c r="D109" s="598"/>
      <c r="E109" s="5" t="s">
        <v>461</v>
      </c>
      <c r="F109" s="599" t="s">
        <v>462</v>
      </c>
      <c r="G109" s="581"/>
      <c r="H109" s="605"/>
      <c r="I109" s="4" t="s">
        <v>465</v>
      </c>
      <c r="J109" s="593" t="s">
        <v>466</v>
      </c>
      <c r="K109" s="602"/>
      <c r="L109" s="598"/>
      <c r="M109" s="593" t="s">
        <v>464</v>
      </c>
      <c r="N109" s="598"/>
      <c r="O109" s="593" t="s">
        <v>530</v>
      </c>
      <c r="P109" s="598"/>
      <c r="Q109" s="593" t="s">
        <v>619</v>
      </c>
      <c r="R109" s="602"/>
      <c r="S109" s="598"/>
      <c r="T109" s="593" t="s">
        <v>20</v>
      </c>
      <c r="U109" s="602"/>
      <c r="V109" s="598"/>
      <c r="W109" s="4" t="s">
        <v>11</v>
      </c>
    </row>
    <row r="110" spans="1:23" ht="12.75">
      <c r="A110" s="7"/>
      <c r="B110" s="332" t="s">
        <v>690</v>
      </c>
      <c r="C110" s="8"/>
      <c r="D110" s="9"/>
      <c r="E110" s="10"/>
      <c r="F110" s="604" t="s">
        <v>260</v>
      </c>
      <c r="G110" s="580"/>
      <c r="H110" s="244"/>
      <c r="I110" s="7"/>
      <c r="J110" s="332"/>
      <c r="K110" s="184"/>
      <c r="L110" s="333"/>
      <c r="M110" s="8"/>
      <c r="N110" s="9"/>
      <c r="O110" s="8"/>
      <c r="P110" s="9"/>
      <c r="Q110" s="332"/>
      <c r="R110" s="184"/>
      <c r="S110" s="333"/>
      <c r="T110" s="332"/>
      <c r="U110" s="184"/>
      <c r="V110" s="333"/>
      <c r="W110" s="247" t="s">
        <v>12</v>
      </c>
    </row>
    <row r="111" spans="1:23" ht="13.5" thickBot="1">
      <c r="A111" s="13"/>
      <c r="B111" s="274" t="s">
        <v>214</v>
      </c>
      <c r="C111" s="14" t="s">
        <v>261</v>
      </c>
      <c r="D111" s="15" t="s">
        <v>262</v>
      </c>
      <c r="E111" s="185" t="s">
        <v>305</v>
      </c>
      <c r="F111" s="17" t="s">
        <v>264</v>
      </c>
      <c r="G111" s="17" t="s">
        <v>265</v>
      </c>
      <c r="H111" s="245" t="s">
        <v>266</v>
      </c>
      <c r="I111" s="13"/>
      <c r="J111" s="14" t="s">
        <v>177</v>
      </c>
      <c r="K111" s="17" t="s">
        <v>179</v>
      </c>
      <c r="L111" s="15" t="s">
        <v>178</v>
      </c>
      <c r="M111" s="185" t="s">
        <v>531</v>
      </c>
      <c r="N111" s="185" t="s">
        <v>532</v>
      </c>
      <c r="O111" s="185" t="s">
        <v>531</v>
      </c>
      <c r="P111" s="185" t="s">
        <v>532</v>
      </c>
      <c r="Q111" s="14" t="s">
        <v>21</v>
      </c>
      <c r="R111" s="17" t="s">
        <v>534</v>
      </c>
      <c r="S111" s="15" t="s">
        <v>535</v>
      </c>
      <c r="T111" s="14" t="s">
        <v>21</v>
      </c>
      <c r="U111" s="17" t="s">
        <v>22</v>
      </c>
      <c r="V111" s="15" t="s">
        <v>23</v>
      </c>
      <c r="W111" s="185" t="s">
        <v>620</v>
      </c>
    </row>
    <row r="112" spans="1:23" ht="6.75" customHeight="1" thickBot="1">
      <c r="A112" s="21"/>
      <c r="B112" s="1"/>
      <c r="C112" s="1"/>
      <c r="D112" s="1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1"/>
      <c r="T112" s="2"/>
      <c r="U112" s="2"/>
      <c r="V112" s="1"/>
      <c r="W112" s="186"/>
    </row>
    <row r="113" spans="1:23" ht="15.75" customHeight="1">
      <c r="A113" s="398" t="s">
        <v>511</v>
      </c>
      <c r="B113" s="398" t="s">
        <v>17</v>
      </c>
      <c r="C113" s="340" t="s">
        <v>188</v>
      </c>
      <c r="D113" s="341" t="s">
        <v>188</v>
      </c>
      <c r="E113" s="372">
        <v>39704</v>
      </c>
      <c r="F113" s="369">
        <v>0.8354166666666667</v>
      </c>
      <c r="G113" s="358">
        <v>0.16319444444444445</v>
      </c>
      <c r="H113" s="342">
        <f>G113-F113+1</f>
        <v>0.3277777777777777</v>
      </c>
      <c r="I113" s="343" t="s">
        <v>189</v>
      </c>
      <c r="J113" s="344" t="s">
        <v>385</v>
      </c>
      <c r="K113" s="345" t="s">
        <v>674</v>
      </c>
      <c r="L113" s="368" t="s">
        <v>386</v>
      </c>
      <c r="M113" s="387"/>
      <c r="N113" s="385">
        <v>30</v>
      </c>
      <c r="O113" s="386" t="s">
        <v>587</v>
      </c>
      <c r="P113" s="354" t="s">
        <v>141</v>
      </c>
      <c r="Q113" s="352"/>
      <c r="R113" s="353"/>
      <c r="S113" s="354"/>
      <c r="T113" s="352"/>
      <c r="U113" s="358"/>
      <c r="V113" s="359"/>
      <c r="W113" s="96"/>
    </row>
    <row r="114" spans="1:23" ht="15.75" customHeight="1">
      <c r="A114" s="395" t="s">
        <v>403</v>
      </c>
      <c r="B114" s="395" t="s">
        <v>387</v>
      </c>
      <c r="C114" s="130" t="s">
        <v>388</v>
      </c>
      <c r="D114" s="167" t="s">
        <v>388</v>
      </c>
      <c r="E114" s="373">
        <v>39705</v>
      </c>
      <c r="F114" s="370">
        <v>0.842361111111111</v>
      </c>
      <c r="G114" s="314">
        <v>0.057638888888888885</v>
      </c>
      <c r="H114" s="306">
        <f>G114-F114+1</f>
        <v>0.2152777777777779</v>
      </c>
      <c r="I114" s="171" t="s">
        <v>389</v>
      </c>
      <c r="J114" s="277" t="s">
        <v>390</v>
      </c>
      <c r="K114" s="278" t="s">
        <v>674</v>
      </c>
      <c r="L114" s="279" t="s">
        <v>391</v>
      </c>
      <c r="M114" s="364">
        <v>20</v>
      </c>
      <c r="N114" s="188">
        <v>22</v>
      </c>
      <c r="O114" s="346" t="s">
        <v>141</v>
      </c>
      <c r="P114" s="347" t="s">
        <v>143</v>
      </c>
      <c r="Q114" s="348"/>
      <c r="R114" s="383"/>
      <c r="S114" s="347"/>
      <c r="T114" s="348"/>
      <c r="U114" s="314"/>
      <c r="V114" s="39"/>
      <c r="W114" s="47"/>
    </row>
    <row r="115" spans="1:23" ht="15.75" customHeight="1">
      <c r="A115" s="395" t="s">
        <v>404</v>
      </c>
      <c r="B115" s="395" t="s">
        <v>598</v>
      </c>
      <c r="C115" s="130" t="s">
        <v>599</v>
      </c>
      <c r="D115" s="167" t="s">
        <v>599</v>
      </c>
      <c r="E115" s="373">
        <v>39712</v>
      </c>
      <c r="F115" s="370">
        <v>0.9409722222222222</v>
      </c>
      <c r="G115" s="314">
        <v>0.2847222222222222</v>
      </c>
      <c r="H115" s="306">
        <f>G115-F115+1</f>
        <v>0.34375</v>
      </c>
      <c r="I115" s="171" t="s">
        <v>600</v>
      </c>
      <c r="J115" s="277" t="s">
        <v>602</v>
      </c>
      <c r="K115" s="278" t="s">
        <v>672</v>
      </c>
      <c r="L115" s="279" t="s">
        <v>601</v>
      </c>
      <c r="M115" s="364">
        <v>29</v>
      </c>
      <c r="N115" s="188">
        <v>31</v>
      </c>
      <c r="O115" s="277" t="s">
        <v>142</v>
      </c>
      <c r="P115" s="347" t="s">
        <v>143</v>
      </c>
      <c r="Q115" s="348"/>
      <c r="R115" s="278"/>
      <c r="S115" s="347"/>
      <c r="T115" s="348"/>
      <c r="U115" s="314"/>
      <c r="V115" s="39"/>
      <c r="W115" s="47"/>
    </row>
    <row r="116" spans="1:23" ht="15.75" customHeight="1">
      <c r="A116" s="395" t="s">
        <v>405</v>
      </c>
      <c r="B116" s="396" t="s">
        <v>166</v>
      </c>
      <c r="C116" s="130" t="s">
        <v>353</v>
      </c>
      <c r="D116" s="167" t="s">
        <v>527</v>
      </c>
      <c r="E116" s="373">
        <v>39705</v>
      </c>
      <c r="F116" s="370">
        <v>0.8388888888888889</v>
      </c>
      <c r="G116" s="314">
        <v>0.10416666666666667</v>
      </c>
      <c r="H116" s="306">
        <f>G116-F116+1</f>
        <v>0.2652777777777777</v>
      </c>
      <c r="I116" s="171" t="s">
        <v>355</v>
      </c>
      <c r="J116" s="277" t="s">
        <v>682</v>
      </c>
      <c r="K116" s="278" t="s">
        <v>687</v>
      </c>
      <c r="L116" s="279" t="s">
        <v>683</v>
      </c>
      <c r="M116" s="364">
        <v>24</v>
      </c>
      <c r="N116" s="188">
        <v>26</v>
      </c>
      <c r="O116" s="473"/>
      <c r="P116" s="188">
        <v>13</v>
      </c>
      <c r="Q116" s="277"/>
      <c r="R116" s="351"/>
      <c r="S116" s="347"/>
      <c r="T116" s="277"/>
      <c r="U116" s="351"/>
      <c r="V116" s="347"/>
      <c r="W116" s="360">
        <f>T116-Q116</f>
        <v>0</v>
      </c>
    </row>
    <row r="117" spans="1:23" ht="15.75" customHeight="1" thickBot="1">
      <c r="A117" s="468" t="s">
        <v>588</v>
      </c>
      <c r="B117" s="399"/>
      <c r="C117" s="179" t="s">
        <v>589</v>
      </c>
      <c r="D117" s="180" t="s">
        <v>589</v>
      </c>
      <c r="E117" s="374">
        <v>39712</v>
      </c>
      <c r="F117" s="371">
        <v>0.875</v>
      </c>
      <c r="G117" s="381">
        <v>0.125</v>
      </c>
      <c r="H117" s="307">
        <f>G117-F117+1</f>
        <v>0.25</v>
      </c>
      <c r="I117" s="183"/>
      <c r="J117" s="283" t="s">
        <v>682</v>
      </c>
      <c r="K117" s="284" t="s">
        <v>687</v>
      </c>
      <c r="L117" s="285" t="s">
        <v>683</v>
      </c>
      <c r="M117" s="471"/>
      <c r="N117" s="472">
        <v>22</v>
      </c>
      <c r="O117" s="471" t="s">
        <v>142</v>
      </c>
      <c r="P117" s="472" t="s">
        <v>143</v>
      </c>
      <c r="Q117" s="283"/>
      <c r="R117" s="356"/>
      <c r="S117" s="357"/>
      <c r="T117" s="283"/>
      <c r="U117" s="356"/>
      <c r="V117" s="357"/>
      <c r="W117" s="361"/>
    </row>
    <row r="118" spans="1:23" ht="13.5" thickBot="1">
      <c r="A118" s="440">
        <f>COUNTA(A113:A117)</f>
        <v>5</v>
      </c>
      <c r="B118" s="86"/>
      <c r="D118" s="1"/>
      <c r="E118" s="87"/>
      <c r="F118" s="2"/>
      <c r="G118" s="2"/>
      <c r="H118" s="242">
        <f>SUM(H113:H117)</f>
        <v>1.4020833333333333</v>
      </c>
      <c r="I118" s="2"/>
      <c r="J118" s="2"/>
      <c r="K118" s="2"/>
      <c r="L118" s="2"/>
      <c r="M118" s="514">
        <f>SUM(M113:M117)</f>
        <v>73</v>
      </c>
      <c r="N118" s="514">
        <f>SUM(N113:N117)</f>
        <v>131</v>
      </c>
      <c r="O118" s="514">
        <f>SUM(O113:O117)</f>
        <v>0</v>
      </c>
      <c r="P118" s="514">
        <f>SUM(P113:P117)</f>
        <v>13</v>
      </c>
      <c r="Q118" s="2"/>
      <c r="R118" s="2"/>
      <c r="S118" s="1"/>
      <c r="T118" s="2"/>
      <c r="U118" s="2"/>
      <c r="V118" s="1"/>
      <c r="W118" s="242">
        <f>SUM(W113:W117)</f>
        <v>0</v>
      </c>
    </row>
    <row r="119" spans="1:23" ht="12.75">
      <c r="A119" s="86"/>
      <c r="B119" s="86"/>
      <c r="D119" s="1"/>
      <c r="E119" s="87"/>
      <c r="F119" s="2"/>
      <c r="G119" s="2"/>
      <c r="H119" s="438"/>
      <c r="I119" s="2"/>
      <c r="J119" s="269"/>
      <c r="K119" s="269"/>
      <c r="L119" s="603"/>
      <c r="M119" s="603"/>
      <c r="N119" s="603"/>
      <c r="O119" s="480"/>
      <c r="P119" s="480"/>
      <c r="Q119" s="480"/>
      <c r="R119" s="480"/>
      <c r="S119" s="269"/>
      <c r="T119" s="2"/>
      <c r="U119" s="2"/>
      <c r="V119" s="1"/>
      <c r="W119" s="438"/>
    </row>
    <row r="120" spans="1:23" ht="12.75">
      <c r="A120" s="3" t="s">
        <v>34</v>
      </c>
      <c r="B120" s="3"/>
      <c r="C120" s="1"/>
      <c r="D120" s="1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1"/>
      <c r="T120" s="2"/>
      <c r="U120" s="2"/>
      <c r="V120" s="1"/>
      <c r="W120" s="1"/>
    </row>
    <row r="121" spans="1:23" ht="6" customHeight="1" thickBot="1">
      <c r="A121" s="1"/>
      <c r="B121" s="1"/>
      <c r="C121" s="1"/>
      <c r="D121" s="1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1"/>
      <c r="T121" s="2"/>
      <c r="U121" s="2"/>
      <c r="V121" s="1"/>
      <c r="W121" s="1"/>
    </row>
    <row r="122" spans="1:23" ht="12.75">
      <c r="A122" s="4" t="s">
        <v>623</v>
      </c>
      <c r="B122" s="334" t="s">
        <v>28</v>
      </c>
      <c r="C122" s="593" t="s">
        <v>624</v>
      </c>
      <c r="D122" s="598"/>
      <c r="E122" s="5" t="s">
        <v>461</v>
      </c>
      <c r="F122" s="599" t="s">
        <v>462</v>
      </c>
      <c r="G122" s="581"/>
      <c r="H122" s="605"/>
      <c r="I122" s="4" t="s">
        <v>465</v>
      </c>
      <c r="J122" s="593" t="s">
        <v>466</v>
      </c>
      <c r="K122" s="602"/>
      <c r="L122" s="598"/>
      <c r="M122" s="593" t="s">
        <v>464</v>
      </c>
      <c r="N122" s="598"/>
      <c r="O122" s="593" t="s">
        <v>530</v>
      </c>
      <c r="P122" s="598"/>
      <c r="Q122" s="593" t="s">
        <v>619</v>
      </c>
      <c r="R122" s="602"/>
      <c r="S122" s="598"/>
      <c r="T122" s="593" t="s">
        <v>20</v>
      </c>
      <c r="U122" s="602"/>
      <c r="V122" s="598"/>
      <c r="W122" s="4" t="s">
        <v>11</v>
      </c>
    </row>
    <row r="123" spans="1:23" ht="12.75">
      <c r="A123" s="7"/>
      <c r="B123" s="332" t="s">
        <v>690</v>
      </c>
      <c r="C123" s="8"/>
      <c r="D123" s="9"/>
      <c r="E123" s="10"/>
      <c r="F123" s="604" t="s">
        <v>260</v>
      </c>
      <c r="G123" s="580"/>
      <c r="H123" s="244"/>
      <c r="I123" s="7"/>
      <c r="J123" s="332"/>
      <c r="K123" s="184"/>
      <c r="L123" s="333"/>
      <c r="M123" s="8"/>
      <c r="N123" s="9"/>
      <c r="O123" s="8"/>
      <c r="P123" s="9"/>
      <c r="Q123" s="332"/>
      <c r="R123" s="184"/>
      <c r="S123" s="333"/>
      <c r="T123" s="332"/>
      <c r="U123" s="184"/>
      <c r="V123" s="333"/>
      <c r="W123" s="247" t="s">
        <v>12</v>
      </c>
    </row>
    <row r="124" spans="1:23" ht="13.5" thickBot="1">
      <c r="A124" s="13"/>
      <c r="B124" s="274" t="s">
        <v>214</v>
      </c>
      <c r="C124" s="14" t="s">
        <v>261</v>
      </c>
      <c r="D124" s="15" t="s">
        <v>262</v>
      </c>
      <c r="E124" s="185" t="s">
        <v>305</v>
      </c>
      <c r="F124" s="515" t="s">
        <v>264</v>
      </c>
      <c r="G124" s="17" t="s">
        <v>265</v>
      </c>
      <c r="H124" s="245" t="s">
        <v>266</v>
      </c>
      <c r="I124" s="13"/>
      <c r="J124" s="14" t="s">
        <v>177</v>
      </c>
      <c r="K124" s="17" t="s">
        <v>179</v>
      </c>
      <c r="L124" s="15" t="s">
        <v>178</v>
      </c>
      <c r="M124" s="185" t="s">
        <v>531</v>
      </c>
      <c r="N124" s="185" t="s">
        <v>532</v>
      </c>
      <c r="O124" s="185" t="s">
        <v>531</v>
      </c>
      <c r="P124" s="185" t="s">
        <v>532</v>
      </c>
      <c r="Q124" s="14" t="s">
        <v>21</v>
      </c>
      <c r="R124" s="17" t="s">
        <v>534</v>
      </c>
      <c r="S124" s="15" t="s">
        <v>535</v>
      </c>
      <c r="T124" s="14" t="s">
        <v>21</v>
      </c>
      <c r="U124" s="17" t="s">
        <v>22</v>
      </c>
      <c r="V124" s="15" t="s">
        <v>23</v>
      </c>
      <c r="W124" s="185" t="s">
        <v>620</v>
      </c>
    </row>
    <row r="125" spans="1:23" ht="6.75" customHeight="1" thickBot="1">
      <c r="A125" s="21"/>
      <c r="B125" s="1"/>
      <c r="C125" s="1"/>
      <c r="D125" s="1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1"/>
      <c r="T125" s="2"/>
      <c r="U125" s="2"/>
      <c r="V125" s="1"/>
      <c r="W125" s="186"/>
    </row>
    <row r="126" spans="1:23" ht="15.75" customHeight="1">
      <c r="A126" s="398" t="s">
        <v>502</v>
      </c>
      <c r="B126" s="398" t="s">
        <v>603</v>
      </c>
      <c r="C126" s="340" t="s">
        <v>604</v>
      </c>
      <c r="D126" s="341" t="s">
        <v>605</v>
      </c>
      <c r="E126" s="372">
        <v>39714</v>
      </c>
      <c r="F126" s="369">
        <v>0.008333333333333333</v>
      </c>
      <c r="G126" s="358">
        <v>0.29930555555555555</v>
      </c>
      <c r="H126" s="342">
        <f>G126-F126</f>
        <v>0.2909722222222222</v>
      </c>
      <c r="I126" s="343" t="s">
        <v>606</v>
      </c>
      <c r="J126" s="344" t="s">
        <v>607</v>
      </c>
      <c r="K126" s="345" t="s">
        <v>673</v>
      </c>
      <c r="L126" s="368" t="s">
        <v>608</v>
      </c>
      <c r="M126" s="387"/>
      <c r="N126" s="385">
        <v>9</v>
      </c>
      <c r="O126" s="344" t="s">
        <v>144</v>
      </c>
      <c r="P126" s="354" t="s">
        <v>145</v>
      </c>
      <c r="Q126" s="352"/>
      <c r="R126" s="345"/>
      <c r="S126" s="354"/>
      <c r="T126" s="352"/>
      <c r="U126" s="358"/>
      <c r="V126" s="359"/>
      <c r="W126" s="96"/>
    </row>
    <row r="127" spans="1:23" ht="15.75" customHeight="1">
      <c r="A127" s="395" t="s">
        <v>403</v>
      </c>
      <c r="B127" s="395" t="s">
        <v>609</v>
      </c>
      <c r="C127" s="130" t="s">
        <v>610</v>
      </c>
      <c r="D127" s="167" t="s">
        <v>610</v>
      </c>
      <c r="E127" s="373">
        <v>39715</v>
      </c>
      <c r="F127" s="370">
        <v>0.84375</v>
      </c>
      <c r="G127" s="383">
        <v>0.12708333333333333</v>
      </c>
      <c r="H127" s="306">
        <f>G127-F127+1</f>
        <v>0.2833333333333333</v>
      </c>
      <c r="I127" s="171" t="s">
        <v>611</v>
      </c>
      <c r="J127" s="277" t="s">
        <v>612</v>
      </c>
      <c r="K127" s="278" t="s">
        <v>613</v>
      </c>
      <c r="L127" s="279" t="s">
        <v>614</v>
      </c>
      <c r="M127" s="450">
        <v>17</v>
      </c>
      <c r="N127" s="451">
        <v>18</v>
      </c>
      <c r="O127" s="277" t="s">
        <v>145</v>
      </c>
      <c r="P127" s="347" t="s">
        <v>146</v>
      </c>
      <c r="Q127" s="348"/>
      <c r="R127" s="278"/>
      <c r="S127" s="347"/>
      <c r="T127" s="348"/>
      <c r="U127" s="314"/>
      <c r="V127" s="39"/>
      <c r="W127" s="47"/>
    </row>
    <row r="128" spans="1:23" ht="15.75" customHeight="1">
      <c r="A128" s="395" t="s">
        <v>485</v>
      </c>
      <c r="B128" s="395" t="s">
        <v>617</v>
      </c>
      <c r="C128" s="130" t="s">
        <v>664</v>
      </c>
      <c r="D128" s="167" t="s">
        <v>298</v>
      </c>
      <c r="E128" s="373">
        <v>39717</v>
      </c>
      <c r="F128" s="370">
        <v>0.8388888888888889</v>
      </c>
      <c r="G128" s="314">
        <v>0.2125</v>
      </c>
      <c r="H128" s="306">
        <f>G128-F128+1</f>
        <v>0.3736111111111111</v>
      </c>
      <c r="I128" s="171" t="s">
        <v>665</v>
      </c>
      <c r="J128" s="277" t="s">
        <v>612</v>
      </c>
      <c r="K128" s="278" t="s">
        <v>613</v>
      </c>
      <c r="L128" s="279" t="s">
        <v>614</v>
      </c>
      <c r="M128" s="473"/>
      <c r="N128" s="188">
        <v>18</v>
      </c>
      <c r="O128" s="277" t="s">
        <v>145</v>
      </c>
      <c r="P128" s="347" t="s">
        <v>147</v>
      </c>
      <c r="Q128" s="348"/>
      <c r="R128" s="278"/>
      <c r="S128" s="347"/>
      <c r="T128" s="348"/>
      <c r="U128" s="314"/>
      <c r="V128" s="39"/>
      <c r="W128" s="47"/>
    </row>
    <row r="129" spans="1:23" ht="15.75" customHeight="1">
      <c r="A129" s="395" t="s">
        <v>487</v>
      </c>
      <c r="B129" s="396" t="s">
        <v>284</v>
      </c>
      <c r="C129" s="130" t="s">
        <v>456</v>
      </c>
      <c r="D129" s="167" t="s">
        <v>6</v>
      </c>
      <c r="E129" s="373">
        <v>39715</v>
      </c>
      <c r="F129" s="370">
        <v>0.717361111111111</v>
      </c>
      <c r="G129" s="314">
        <v>0.1388888888888889</v>
      </c>
      <c r="H129" s="306">
        <f>G129-F129+1</f>
        <v>0.42152777777777795</v>
      </c>
      <c r="I129" s="171" t="s">
        <v>7</v>
      </c>
      <c r="J129" s="277" t="s">
        <v>685</v>
      </c>
      <c r="K129" s="278" t="s">
        <v>688</v>
      </c>
      <c r="L129" s="279" t="s">
        <v>684</v>
      </c>
      <c r="M129" s="364">
        <v>26</v>
      </c>
      <c r="N129" s="188">
        <v>31</v>
      </c>
      <c r="O129" s="364">
        <v>15</v>
      </c>
      <c r="P129" s="188">
        <v>16</v>
      </c>
      <c r="Q129" s="346">
        <v>0.7888888888888889</v>
      </c>
      <c r="R129" s="351">
        <v>12.59</v>
      </c>
      <c r="S129" s="347">
        <v>137.29</v>
      </c>
      <c r="T129" s="346">
        <v>0.05486111111111111</v>
      </c>
      <c r="U129" s="351">
        <v>13.04</v>
      </c>
      <c r="V129" s="347">
        <v>135.51</v>
      </c>
      <c r="W129" s="360">
        <f>T129-Q129+1</f>
        <v>0.2659722222222223</v>
      </c>
    </row>
    <row r="130" spans="1:23" ht="15.75" customHeight="1">
      <c r="A130" s="395" t="s">
        <v>488</v>
      </c>
      <c r="B130" s="396" t="s">
        <v>285</v>
      </c>
      <c r="C130" s="130" t="s">
        <v>527</v>
      </c>
      <c r="D130" s="167" t="s">
        <v>527</v>
      </c>
      <c r="E130" s="373">
        <v>39716</v>
      </c>
      <c r="F130" s="370">
        <v>0.8354166666666667</v>
      </c>
      <c r="G130" s="314">
        <v>0.2847222222222222</v>
      </c>
      <c r="H130" s="306">
        <f>G130-F130+1</f>
        <v>0.4493055555555555</v>
      </c>
      <c r="I130" s="171" t="s">
        <v>8</v>
      </c>
      <c r="J130" s="277" t="s">
        <v>685</v>
      </c>
      <c r="K130" s="278" t="s">
        <v>688</v>
      </c>
      <c r="L130" s="279" t="s">
        <v>684</v>
      </c>
      <c r="M130" s="364">
        <v>24</v>
      </c>
      <c r="N130" s="188">
        <v>27</v>
      </c>
      <c r="O130" s="364">
        <v>12</v>
      </c>
      <c r="P130" s="188">
        <v>14</v>
      </c>
      <c r="Q130" s="454">
        <v>0.9715277777777778</v>
      </c>
      <c r="R130" s="455">
        <v>14.33</v>
      </c>
      <c r="S130" s="456">
        <v>130.03</v>
      </c>
      <c r="T130" s="402">
        <v>0.07291666666666667</v>
      </c>
      <c r="U130" s="403">
        <v>16.48</v>
      </c>
      <c r="V130" s="380">
        <v>130.52</v>
      </c>
      <c r="W130" s="360">
        <f>T130-Q130+1</f>
        <v>0.10138888888888886</v>
      </c>
    </row>
    <row r="131" spans="1:23" ht="15.75" customHeight="1">
      <c r="A131" s="395" t="s">
        <v>489</v>
      </c>
      <c r="B131" s="396" t="s">
        <v>286</v>
      </c>
      <c r="C131" s="130" t="s">
        <v>456</v>
      </c>
      <c r="D131" s="167" t="s">
        <v>456</v>
      </c>
      <c r="E131" s="373">
        <v>39718</v>
      </c>
      <c r="F131" s="370">
        <v>0.08888888888888889</v>
      </c>
      <c r="G131" s="314">
        <v>0.5951388888888889</v>
      </c>
      <c r="H131" s="306">
        <f>G131-F131</f>
        <v>0.50625</v>
      </c>
      <c r="I131" s="171" t="s">
        <v>9</v>
      </c>
      <c r="J131" s="277" t="s">
        <v>685</v>
      </c>
      <c r="K131" s="278" t="s">
        <v>688</v>
      </c>
      <c r="L131" s="279" t="s">
        <v>684</v>
      </c>
      <c r="M131" s="364">
        <v>39</v>
      </c>
      <c r="N131" s="188">
        <v>42</v>
      </c>
      <c r="O131" s="364">
        <v>22</v>
      </c>
      <c r="P131" s="188">
        <v>26</v>
      </c>
      <c r="Q131" s="454">
        <v>0.23124999999999998</v>
      </c>
      <c r="R131" s="455">
        <v>21.01</v>
      </c>
      <c r="S131" s="456">
        <v>127.46</v>
      </c>
      <c r="T131" s="346">
        <v>0.43194444444444446</v>
      </c>
      <c r="U131" s="351">
        <v>20.75</v>
      </c>
      <c r="V131" s="347">
        <v>126.33</v>
      </c>
      <c r="W131" s="360">
        <f>T131-Q131</f>
        <v>0.20069444444444448</v>
      </c>
    </row>
    <row r="132" spans="1:23" ht="15.75" customHeight="1">
      <c r="A132" s="47" t="s">
        <v>486</v>
      </c>
      <c r="B132" s="460">
        <v>19</v>
      </c>
      <c r="C132" s="52" t="s">
        <v>263</v>
      </c>
      <c r="D132" s="53" t="s">
        <v>79</v>
      </c>
      <c r="E132" s="458">
        <v>39719</v>
      </c>
      <c r="F132" s="443">
        <v>0.13194444444444445</v>
      </c>
      <c r="G132" s="444">
        <v>0.2916666666666667</v>
      </c>
      <c r="H132" s="445">
        <f aca="true" t="shared" si="3" ref="H132:H138">G132-F132</f>
        <v>0.15972222222222224</v>
      </c>
      <c r="I132" s="60" t="s">
        <v>80</v>
      </c>
      <c r="J132" s="453" t="s">
        <v>685</v>
      </c>
      <c r="K132" s="476" t="s">
        <v>688</v>
      </c>
      <c r="L132" s="448" t="s">
        <v>451</v>
      </c>
      <c r="M132" s="453"/>
      <c r="N132" s="53">
        <v>12</v>
      </c>
      <c r="O132" s="453" t="s">
        <v>147</v>
      </c>
      <c r="P132" s="447" t="s">
        <v>587</v>
      </c>
      <c r="Q132" s="38"/>
      <c r="R132" s="111"/>
      <c r="S132" s="39"/>
      <c r="T132" s="38"/>
      <c r="U132" s="111"/>
      <c r="V132" s="39"/>
      <c r="W132" s="47"/>
    </row>
    <row r="133" spans="1:23" ht="15.75" customHeight="1">
      <c r="A133" s="47" t="s">
        <v>492</v>
      </c>
      <c r="B133" s="460">
        <v>20</v>
      </c>
      <c r="C133" s="52" t="s">
        <v>79</v>
      </c>
      <c r="D133" s="53" t="s">
        <v>79</v>
      </c>
      <c r="E133" s="458">
        <v>39719</v>
      </c>
      <c r="F133" s="443">
        <v>0.3645833333333333</v>
      </c>
      <c r="G133" s="444">
        <v>0.46527777777777773</v>
      </c>
      <c r="H133" s="445">
        <f t="shared" si="3"/>
        <v>0.10069444444444442</v>
      </c>
      <c r="I133" s="60" t="s">
        <v>80</v>
      </c>
      <c r="J133" s="453" t="s">
        <v>685</v>
      </c>
      <c r="K133" s="476" t="s">
        <v>688</v>
      </c>
      <c r="L133" s="448" t="s">
        <v>451</v>
      </c>
      <c r="M133" s="453"/>
      <c r="N133" s="53">
        <v>8</v>
      </c>
      <c r="O133" s="453" t="s">
        <v>147</v>
      </c>
      <c r="P133" s="447" t="s">
        <v>587</v>
      </c>
      <c r="Q133" s="38"/>
      <c r="R133" s="111"/>
      <c r="S133" s="39"/>
      <c r="T133" s="38"/>
      <c r="U133" s="111"/>
      <c r="V133" s="39"/>
      <c r="W133" s="47"/>
    </row>
    <row r="134" spans="1:23" ht="15.75" customHeight="1">
      <c r="A134" s="47" t="s">
        <v>493</v>
      </c>
      <c r="B134" s="459">
        <v>21</v>
      </c>
      <c r="C134" s="38" t="s">
        <v>79</v>
      </c>
      <c r="D134" s="39" t="s">
        <v>79</v>
      </c>
      <c r="E134" s="457">
        <v>39720</v>
      </c>
      <c r="F134" s="441">
        <v>0.15972222222222224</v>
      </c>
      <c r="G134" s="442">
        <v>0.2986111111111111</v>
      </c>
      <c r="H134" s="306">
        <f t="shared" si="3"/>
        <v>0.13888888888888887</v>
      </c>
      <c r="I134" s="48" t="s">
        <v>80</v>
      </c>
      <c r="J134" s="277" t="s">
        <v>685</v>
      </c>
      <c r="K134" s="278" t="s">
        <v>688</v>
      </c>
      <c r="L134" s="447" t="s">
        <v>451</v>
      </c>
      <c r="M134" s="452"/>
      <c r="N134" s="39">
        <v>10</v>
      </c>
      <c r="O134" s="452" t="s">
        <v>147</v>
      </c>
      <c r="P134" s="447" t="s">
        <v>117</v>
      </c>
      <c r="Q134" s="38"/>
      <c r="R134" s="111"/>
      <c r="S134" s="39"/>
      <c r="T134" s="38"/>
      <c r="U134" s="111"/>
      <c r="V134" s="39"/>
      <c r="W134" s="47"/>
    </row>
    <row r="135" spans="1:23" ht="15.75" customHeight="1">
      <c r="A135" s="47" t="s">
        <v>494</v>
      </c>
      <c r="B135" s="460">
        <v>22</v>
      </c>
      <c r="C135" s="52" t="s">
        <v>79</v>
      </c>
      <c r="D135" s="53" t="s">
        <v>263</v>
      </c>
      <c r="E135" s="458">
        <v>39720</v>
      </c>
      <c r="F135" s="443">
        <v>0.9305555555555555</v>
      </c>
      <c r="G135" s="444">
        <v>0.06944444444444443</v>
      </c>
      <c r="H135" s="445">
        <f>G135-F135+1</f>
        <v>0.13888888888888895</v>
      </c>
      <c r="I135" s="60" t="s">
        <v>52</v>
      </c>
      <c r="J135" s="453" t="s">
        <v>685</v>
      </c>
      <c r="K135" s="476" t="s">
        <v>688</v>
      </c>
      <c r="L135" s="448" t="s">
        <v>451</v>
      </c>
      <c r="M135" s="453"/>
      <c r="N135" s="53">
        <v>12</v>
      </c>
      <c r="O135" s="453" t="s">
        <v>147</v>
      </c>
      <c r="P135" s="447" t="s">
        <v>117</v>
      </c>
      <c r="Q135" s="38"/>
      <c r="R135" s="111"/>
      <c r="S135" s="39"/>
      <c r="T135" s="38"/>
      <c r="U135" s="111"/>
      <c r="V135" s="39"/>
      <c r="W135" s="47"/>
    </row>
    <row r="136" spans="1:23" ht="15.75" customHeight="1">
      <c r="A136" s="47" t="s">
        <v>495</v>
      </c>
      <c r="B136" s="460">
        <v>23</v>
      </c>
      <c r="C136" s="52" t="s">
        <v>263</v>
      </c>
      <c r="D136" s="53" t="s">
        <v>263</v>
      </c>
      <c r="E136" s="458">
        <v>39721</v>
      </c>
      <c r="F136" s="443">
        <v>0.15972222222222224</v>
      </c>
      <c r="G136" s="444">
        <v>0.2881944444444445</v>
      </c>
      <c r="H136" s="445">
        <f t="shared" si="3"/>
        <v>0.12847222222222224</v>
      </c>
      <c r="I136" s="60" t="s">
        <v>52</v>
      </c>
      <c r="J136" s="453" t="s">
        <v>685</v>
      </c>
      <c r="K136" s="476" t="s">
        <v>688</v>
      </c>
      <c r="L136" s="448" t="s">
        <v>451</v>
      </c>
      <c r="M136" s="453"/>
      <c r="N136" s="53">
        <v>8</v>
      </c>
      <c r="O136" s="453" t="s">
        <v>147</v>
      </c>
      <c r="P136" s="447" t="s">
        <v>115</v>
      </c>
      <c r="Q136" s="38"/>
      <c r="R136" s="111"/>
      <c r="S136" s="39"/>
      <c r="T136" s="38"/>
      <c r="U136" s="111"/>
      <c r="V136" s="39"/>
      <c r="W136" s="47"/>
    </row>
    <row r="137" spans="1:23" ht="15.75" customHeight="1">
      <c r="A137" s="47" t="s">
        <v>496</v>
      </c>
      <c r="B137" s="459">
        <v>24</v>
      </c>
      <c r="C137" s="38" t="s">
        <v>263</v>
      </c>
      <c r="D137" s="39" t="s">
        <v>86</v>
      </c>
      <c r="E137" s="457">
        <v>39722</v>
      </c>
      <c r="F137" s="441">
        <v>0.22569444444444445</v>
      </c>
      <c r="G137" s="442">
        <v>0.3611111111111111</v>
      </c>
      <c r="H137" s="306">
        <f t="shared" si="3"/>
        <v>0.13541666666666666</v>
      </c>
      <c r="I137" s="48" t="s">
        <v>134</v>
      </c>
      <c r="J137" s="277" t="s">
        <v>685</v>
      </c>
      <c r="K137" s="278" t="s">
        <v>688</v>
      </c>
      <c r="L137" s="447" t="s">
        <v>451</v>
      </c>
      <c r="M137" s="452"/>
      <c r="N137" s="39">
        <v>16</v>
      </c>
      <c r="O137" s="452" t="s">
        <v>148</v>
      </c>
      <c r="P137" s="447" t="s">
        <v>115</v>
      </c>
      <c r="Q137" s="38"/>
      <c r="R137" s="111"/>
      <c r="S137" s="39"/>
      <c r="T137" s="38"/>
      <c r="U137" s="111"/>
      <c r="V137" s="39"/>
      <c r="W137" s="47"/>
    </row>
    <row r="138" spans="1:23" ht="15.75" customHeight="1">
      <c r="A138" s="47" t="s">
        <v>497</v>
      </c>
      <c r="B138" s="459">
        <v>25</v>
      </c>
      <c r="C138" s="38" t="s">
        <v>86</v>
      </c>
      <c r="D138" s="39" t="s">
        <v>263</v>
      </c>
      <c r="E138" s="457">
        <v>39722</v>
      </c>
      <c r="F138" s="441">
        <v>0.4444444444444444</v>
      </c>
      <c r="G138" s="464">
        <v>0.548611111111111</v>
      </c>
      <c r="H138" s="306">
        <f t="shared" si="3"/>
        <v>0.10416666666666663</v>
      </c>
      <c r="I138" s="48" t="s">
        <v>80</v>
      </c>
      <c r="J138" s="277" t="s">
        <v>685</v>
      </c>
      <c r="K138" s="278" t="s">
        <v>688</v>
      </c>
      <c r="L138" s="447" t="s">
        <v>451</v>
      </c>
      <c r="M138" s="452"/>
      <c r="N138" s="39">
        <v>10</v>
      </c>
      <c r="O138" s="452" t="s">
        <v>115</v>
      </c>
      <c r="P138" s="447" t="s">
        <v>115</v>
      </c>
      <c r="Q138" s="38"/>
      <c r="R138" s="111"/>
      <c r="S138" s="39"/>
      <c r="T138" s="38"/>
      <c r="U138" s="111"/>
      <c r="V138" s="39"/>
      <c r="W138" s="47"/>
    </row>
    <row r="139" spans="1:23" ht="15.75" customHeight="1">
      <c r="A139" s="459" t="s">
        <v>490</v>
      </c>
      <c r="B139" s="459"/>
      <c r="C139" s="38" t="s">
        <v>590</v>
      </c>
      <c r="D139" s="39" t="s">
        <v>590</v>
      </c>
      <c r="E139" s="457">
        <v>39717</v>
      </c>
      <c r="F139" s="477">
        <v>0.8645833333333334</v>
      </c>
      <c r="G139" s="464">
        <v>0.09375</v>
      </c>
      <c r="H139" s="478">
        <v>0.22916666666666666</v>
      </c>
      <c r="I139" s="48"/>
      <c r="J139" s="277" t="s">
        <v>685</v>
      </c>
      <c r="K139" s="278" t="s">
        <v>688</v>
      </c>
      <c r="L139" s="447" t="s">
        <v>451</v>
      </c>
      <c r="M139" s="452"/>
      <c r="N139" s="39">
        <v>18</v>
      </c>
      <c r="O139" s="452" t="s">
        <v>116</v>
      </c>
      <c r="P139" s="447" t="s">
        <v>301</v>
      </c>
      <c r="Q139" s="38"/>
      <c r="R139" s="111"/>
      <c r="S139" s="39"/>
      <c r="T139" s="38"/>
      <c r="U139" s="111"/>
      <c r="V139" s="39"/>
      <c r="W139" s="47"/>
    </row>
    <row r="140" spans="1:23" ht="15.75" customHeight="1" thickBot="1">
      <c r="A140" s="468" t="s">
        <v>491</v>
      </c>
      <c r="B140" s="468"/>
      <c r="C140" s="179" t="s">
        <v>590</v>
      </c>
      <c r="D140" s="180" t="s">
        <v>590</v>
      </c>
      <c r="E140" s="374">
        <v>39718</v>
      </c>
      <c r="F140" s="355">
        <v>0.8638888888888889</v>
      </c>
      <c r="G140" s="381">
        <v>0.07083333333333333</v>
      </c>
      <c r="H140" s="307">
        <v>0.20694444444444446</v>
      </c>
      <c r="I140" s="183"/>
      <c r="J140" s="283" t="s">
        <v>652</v>
      </c>
      <c r="K140" s="284" t="s">
        <v>653</v>
      </c>
      <c r="L140" s="285" t="s">
        <v>451</v>
      </c>
      <c r="M140" s="283"/>
      <c r="N140" s="180">
        <v>16</v>
      </c>
      <c r="O140" s="283" t="s">
        <v>587</v>
      </c>
      <c r="P140" s="285" t="s">
        <v>302</v>
      </c>
      <c r="Q140" s="75"/>
      <c r="R140" s="118"/>
      <c r="S140" s="76"/>
      <c r="T140" s="75"/>
      <c r="U140" s="118"/>
      <c r="V140" s="76"/>
      <c r="W140" s="84"/>
    </row>
    <row r="141" spans="1:23" ht="13.5" thickBot="1">
      <c r="A141" s="440">
        <f>COUNTA(A126:A140)</f>
        <v>15</v>
      </c>
      <c r="B141" s="86"/>
      <c r="D141" s="1"/>
      <c r="E141" s="87"/>
      <c r="F141" s="2"/>
      <c r="G141" s="2"/>
      <c r="H141" s="242">
        <f>SUM(H126:H140)</f>
        <v>3.667361111111111</v>
      </c>
      <c r="I141" s="2"/>
      <c r="J141" s="2"/>
      <c r="K141" s="2"/>
      <c r="L141" s="2"/>
      <c r="M141" s="514">
        <f>SUM(M126:M140)</f>
        <v>106</v>
      </c>
      <c r="N141" s="514">
        <f>SUM(N126:N140)</f>
        <v>255</v>
      </c>
      <c r="O141" s="514">
        <f>SUM(O126:O140)</f>
        <v>49</v>
      </c>
      <c r="P141" s="514">
        <f>SUM(P126:P140)</f>
        <v>56</v>
      </c>
      <c r="Q141" s="2"/>
      <c r="R141" s="2"/>
      <c r="S141" s="1"/>
      <c r="T141" s="2"/>
      <c r="U141" s="2"/>
      <c r="V141" s="1"/>
      <c r="W141" s="242">
        <f>SUM(W126:W140)</f>
        <v>0.5680555555555556</v>
      </c>
    </row>
    <row r="142" spans="1:23" ht="12.75">
      <c r="A142" s="86"/>
      <c r="B142" s="86"/>
      <c r="C142" s="94"/>
      <c r="D142" s="1"/>
      <c r="E142" s="87"/>
      <c r="F142" s="2"/>
      <c r="G142" s="2"/>
      <c r="H142" s="9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1"/>
      <c r="T142" s="2"/>
      <c r="U142" s="2"/>
      <c r="V142" s="1"/>
      <c r="W142" s="1"/>
    </row>
    <row r="143" spans="1:23" ht="12.75">
      <c r="A143" s="3" t="s">
        <v>274</v>
      </c>
      <c r="B143" s="3"/>
      <c r="C143" s="1"/>
      <c r="D143" s="1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1"/>
      <c r="T143" s="2"/>
      <c r="U143" s="2"/>
      <c r="V143" s="1"/>
      <c r="W143" s="1"/>
    </row>
    <row r="144" spans="1:23" ht="6" customHeight="1" thickBot="1">
      <c r="A144" s="1"/>
      <c r="B144" s="1"/>
      <c r="C144" s="1"/>
      <c r="D144" s="1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1"/>
      <c r="T144" s="2"/>
      <c r="U144" s="2"/>
      <c r="V144" s="1"/>
      <c r="W144" s="1"/>
    </row>
    <row r="145" spans="1:23" ht="12.75">
      <c r="A145" s="4" t="s">
        <v>623</v>
      </c>
      <c r="B145" s="334" t="s">
        <v>28</v>
      </c>
      <c r="C145" s="593" t="s">
        <v>624</v>
      </c>
      <c r="D145" s="598"/>
      <c r="E145" s="5" t="s">
        <v>461</v>
      </c>
      <c r="F145" s="599" t="s">
        <v>462</v>
      </c>
      <c r="G145" s="600"/>
      <c r="H145" s="601"/>
      <c r="I145" s="4" t="s">
        <v>465</v>
      </c>
      <c r="J145" s="593" t="s">
        <v>466</v>
      </c>
      <c r="K145" s="602"/>
      <c r="L145" s="595"/>
      <c r="M145" s="593" t="s">
        <v>464</v>
      </c>
      <c r="N145" s="594"/>
      <c r="O145" s="593" t="s">
        <v>530</v>
      </c>
      <c r="P145" s="598"/>
      <c r="Q145" s="593" t="s">
        <v>619</v>
      </c>
      <c r="R145" s="594"/>
      <c r="S145" s="595"/>
      <c r="T145" s="593" t="s">
        <v>20</v>
      </c>
      <c r="U145" s="594"/>
      <c r="V145" s="595"/>
      <c r="W145" s="4" t="s">
        <v>11</v>
      </c>
    </row>
    <row r="146" spans="1:23" ht="12.75">
      <c r="A146" s="7"/>
      <c r="B146" s="332" t="s">
        <v>690</v>
      </c>
      <c r="C146" s="8"/>
      <c r="D146" s="9"/>
      <c r="E146" s="10"/>
      <c r="F146" s="596" t="s">
        <v>260</v>
      </c>
      <c r="G146" s="597"/>
      <c r="H146" s="244"/>
      <c r="I146" s="7"/>
      <c r="J146" s="332"/>
      <c r="K146" s="184"/>
      <c r="L146" s="333"/>
      <c r="M146" s="8"/>
      <c r="N146" s="9"/>
      <c r="O146" s="8"/>
      <c r="P146" s="9"/>
      <c r="Q146" s="332"/>
      <c r="R146" s="184"/>
      <c r="S146" s="333"/>
      <c r="T146" s="332"/>
      <c r="U146" s="184"/>
      <c r="V146" s="333"/>
      <c r="W146" s="247" t="s">
        <v>12</v>
      </c>
    </row>
    <row r="147" spans="1:23" ht="13.5" thickBot="1">
      <c r="A147" s="13"/>
      <c r="B147" s="274" t="s">
        <v>214</v>
      </c>
      <c r="C147" s="14" t="s">
        <v>261</v>
      </c>
      <c r="D147" s="15" t="s">
        <v>262</v>
      </c>
      <c r="E147" s="185" t="s">
        <v>305</v>
      </c>
      <c r="F147" s="17" t="s">
        <v>264</v>
      </c>
      <c r="G147" s="17" t="s">
        <v>265</v>
      </c>
      <c r="H147" s="245" t="s">
        <v>266</v>
      </c>
      <c r="I147" s="13"/>
      <c r="J147" s="14" t="s">
        <v>177</v>
      </c>
      <c r="K147" s="17" t="s">
        <v>179</v>
      </c>
      <c r="L147" s="15" t="s">
        <v>178</v>
      </c>
      <c r="M147" s="185" t="s">
        <v>531</v>
      </c>
      <c r="N147" s="185" t="s">
        <v>532</v>
      </c>
      <c r="O147" s="14" t="s">
        <v>531</v>
      </c>
      <c r="P147" s="15" t="s">
        <v>532</v>
      </c>
      <c r="Q147" s="14" t="s">
        <v>21</v>
      </c>
      <c r="R147" s="17" t="s">
        <v>534</v>
      </c>
      <c r="S147" s="15" t="s">
        <v>535</v>
      </c>
      <c r="T147" s="14" t="s">
        <v>21</v>
      </c>
      <c r="U147" s="17" t="s">
        <v>22</v>
      </c>
      <c r="V147" s="15" t="s">
        <v>23</v>
      </c>
      <c r="W147" s="185" t="s">
        <v>620</v>
      </c>
    </row>
    <row r="148" spans="1:23" ht="6.75" customHeight="1" thickBot="1">
      <c r="A148" s="21"/>
      <c r="B148" s="1"/>
      <c r="C148" s="1"/>
      <c r="D148" s="1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331"/>
      <c r="P148" s="331"/>
      <c r="Q148" s="2"/>
      <c r="R148" s="2"/>
      <c r="S148" s="1"/>
      <c r="T148" s="2"/>
      <c r="U148" s="2"/>
      <c r="V148" s="1"/>
      <c r="W148" s="186"/>
    </row>
    <row r="149" spans="1:23" ht="15.75" customHeight="1" thickBot="1">
      <c r="A149" s="286" t="s">
        <v>138</v>
      </c>
      <c r="B149" s="421" t="s">
        <v>618</v>
      </c>
      <c r="C149" s="417" t="s">
        <v>6</v>
      </c>
      <c r="D149" s="418" t="s">
        <v>6</v>
      </c>
      <c r="E149" s="420">
        <v>39723</v>
      </c>
      <c r="F149" s="415">
        <v>0.8854166666666666</v>
      </c>
      <c r="G149" s="406">
        <v>0.1875</v>
      </c>
      <c r="H149" s="416">
        <f>G149-F149+1</f>
        <v>0.30208333333333337</v>
      </c>
      <c r="I149" s="419"/>
      <c r="J149" s="412" t="s">
        <v>669</v>
      </c>
      <c r="K149" s="413" t="s">
        <v>649</v>
      </c>
      <c r="L149" s="414" t="s">
        <v>649</v>
      </c>
      <c r="M149" s="410"/>
      <c r="N149" s="411"/>
      <c r="O149" s="434" t="s">
        <v>140</v>
      </c>
      <c r="P149" s="435" t="s">
        <v>140</v>
      </c>
      <c r="Q149" s="405"/>
      <c r="R149" s="408"/>
      <c r="S149" s="409"/>
      <c r="T149" s="405"/>
      <c r="U149" s="406"/>
      <c r="V149" s="418"/>
      <c r="W149" s="511"/>
    </row>
    <row r="150" spans="1:23" ht="13.5" thickBot="1">
      <c r="A150" s="440">
        <f>COUNTA(A149)</f>
        <v>1</v>
      </c>
      <c r="B150" s="86"/>
      <c r="D150" s="1"/>
      <c r="E150" s="87"/>
      <c r="F150" s="2"/>
      <c r="G150" s="2"/>
      <c r="H150" s="242">
        <f>SUM(H149:H149)</f>
        <v>0.30208333333333337</v>
      </c>
      <c r="I150" s="2"/>
      <c r="J150" s="2"/>
      <c r="K150" s="2"/>
      <c r="L150" s="2"/>
      <c r="M150" s="514">
        <f>SUM(M149:M149)</f>
        <v>0</v>
      </c>
      <c r="N150" s="514">
        <f>SUM(N149:N149)</f>
        <v>0</v>
      </c>
      <c r="O150" s="514">
        <f>SUM(O149:O149)</f>
        <v>0</v>
      </c>
      <c r="P150" s="514">
        <f>SUM(P149:P149)</f>
        <v>0</v>
      </c>
      <c r="Q150" s="2"/>
      <c r="R150" s="2"/>
      <c r="S150" s="1"/>
      <c r="T150" s="2"/>
      <c r="U150" s="2"/>
      <c r="V150" s="1"/>
      <c r="W150" s="242">
        <f>SUM(W149:W149)</f>
        <v>0</v>
      </c>
    </row>
    <row r="151" spans="1:23" ht="12.75">
      <c r="A151" s="86"/>
      <c r="B151" s="86"/>
      <c r="C151" s="94"/>
      <c r="D151" s="1"/>
      <c r="E151" s="87"/>
      <c r="F151" s="2"/>
      <c r="G151" s="2"/>
      <c r="H151" s="9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1"/>
      <c r="T151" s="2"/>
      <c r="U151" s="2"/>
      <c r="V151" s="1"/>
      <c r="W151" s="1"/>
    </row>
    <row r="152" spans="1:23" ht="12.75">
      <c r="A152" s="3" t="s">
        <v>275</v>
      </c>
      <c r="B152" s="3"/>
      <c r="C152" s="1"/>
      <c r="D152" s="1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1"/>
      <c r="T152" s="2"/>
      <c r="U152" s="2"/>
      <c r="V152" s="1"/>
      <c r="W152" s="1"/>
    </row>
    <row r="153" spans="1:23" ht="6" customHeight="1" thickBot="1">
      <c r="A153" s="1"/>
      <c r="B153" s="1"/>
      <c r="C153" s="1"/>
      <c r="D153" s="1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1"/>
      <c r="T153" s="2"/>
      <c r="U153" s="2"/>
      <c r="V153" s="1"/>
      <c r="W153" s="1"/>
    </row>
    <row r="154" spans="1:23" ht="12.75">
      <c r="A154" s="4" t="s">
        <v>623</v>
      </c>
      <c r="B154" s="334" t="s">
        <v>28</v>
      </c>
      <c r="C154" s="593" t="s">
        <v>624</v>
      </c>
      <c r="D154" s="598"/>
      <c r="E154" s="5" t="s">
        <v>461</v>
      </c>
      <c r="F154" s="599" t="s">
        <v>462</v>
      </c>
      <c r="G154" s="600"/>
      <c r="H154" s="601"/>
      <c r="I154" s="4" t="s">
        <v>465</v>
      </c>
      <c r="J154" s="593" t="s">
        <v>466</v>
      </c>
      <c r="K154" s="602"/>
      <c r="L154" s="595"/>
      <c r="M154" s="593" t="s">
        <v>464</v>
      </c>
      <c r="N154" s="594"/>
      <c r="O154" s="593" t="s">
        <v>530</v>
      </c>
      <c r="P154" s="598"/>
      <c r="Q154" s="593" t="s">
        <v>619</v>
      </c>
      <c r="R154" s="594"/>
      <c r="S154" s="595"/>
      <c r="T154" s="593" t="s">
        <v>20</v>
      </c>
      <c r="U154" s="594"/>
      <c r="V154" s="595"/>
      <c r="W154" s="4" t="s">
        <v>11</v>
      </c>
    </row>
    <row r="155" spans="1:23" ht="12.75">
      <c r="A155" s="7"/>
      <c r="B155" s="332" t="s">
        <v>690</v>
      </c>
      <c r="C155" s="8"/>
      <c r="D155" s="9"/>
      <c r="E155" s="10"/>
      <c r="F155" s="596" t="s">
        <v>260</v>
      </c>
      <c r="G155" s="597"/>
      <c r="H155" s="244"/>
      <c r="I155" s="7"/>
      <c r="J155" s="332"/>
      <c r="K155" s="184"/>
      <c r="L155" s="333"/>
      <c r="M155" s="8"/>
      <c r="N155" s="9"/>
      <c r="O155" s="8"/>
      <c r="P155" s="9"/>
      <c r="Q155" s="332"/>
      <c r="R155" s="184"/>
      <c r="S155" s="333"/>
      <c r="T155" s="332"/>
      <c r="U155" s="184"/>
      <c r="V155" s="333"/>
      <c r="W155" s="247" t="s">
        <v>12</v>
      </c>
    </row>
    <row r="156" spans="1:23" ht="13.5" thickBot="1">
      <c r="A156" s="13"/>
      <c r="B156" s="274" t="s">
        <v>214</v>
      </c>
      <c r="C156" s="14" t="s">
        <v>261</v>
      </c>
      <c r="D156" s="15" t="s">
        <v>262</v>
      </c>
      <c r="E156" s="185" t="s">
        <v>305</v>
      </c>
      <c r="F156" s="17" t="s">
        <v>264</v>
      </c>
      <c r="G156" s="17" t="s">
        <v>265</v>
      </c>
      <c r="H156" s="245" t="s">
        <v>266</v>
      </c>
      <c r="I156" s="13"/>
      <c r="J156" s="14" t="s">
        <v>177</v>
      </c>
      <c r="K156" s="17" t="s">
        <v>179</v>
      </c>
      <c r="L156" s="15" t="s">
        <v>178</v>
      </c>
      <c r="M156" s="185" t="s">
        <v>531</v>
      </c>
      <c r="N156" s="185" t="s">
        <v>532</v>
      </c>
      <c r="O156" s="14" t="s">
        <v>531</v>
      </c>
      <c r="P156" s="15" t="s">
        <v>532</v>
      </c>
      <c r="Q156" s="14" t="s">
        <v>21</v>
      </c>
      <c r="R156" s="17" t="s">
        <v>534</v>
      </c>
      <c r="S156" s="15" t="s">
        <v>535</v>
      </c>
      <c r="T156" s="14" t="s">
        <v>21</v>
      </c>
      <c r="U156" s="17" t="s">
        <v>22</v>
      </c>
      <c r="V156" s="15" t="s">
        <v>23</v>
      </c>
      <c r="W156" s="185" t="s">
        <v>620</v>
      </c>
    </row>
    <row r="157" spans="1:23" ht="6.75" customHeight="1" thickBot="1">
      <c r="A157" s="21"/>
      <c r="B157" s="1"/>
      <c r="C157" s="1"/>
      <c r="D157" s="1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331"/>
      <c r="P157" s="331"/>
      <c r="Q157" s="2"/>
      <c r="R157" s="2"/>
      <c r="S157" s="1"/>
      <c r="T157" s="2"/>
      <c r="U157" s="2"/>
      <c r="V157" s="1"/>
      <c r="W157" s="186"/>
    </row>
    <row r="158" spans="1:23" ht="15.75" customHeight="1" thickBot="1">
      <c r="A158" s="424" t="s">
        <v>279</v>
      </c>
      <c r="B158" s="424" t="s">
        <v>297</v>
      </c>
      <c r="C158" s="425" t="s">
        <v>527</v>
      </c>
      <c r="D158" s="426" t="s">
        <v>527</v>
      </c>
      <c r="E158" s="423">
        <v>39724</v>
      </c>
      <c r="F158" s="427">
        <v>0.9333333333333332</v>
      </c>
      <c r="G158" s="428">
        <v>0.3368055555555556</v>
      </c>
      <c r="H158" s="429">
        <f>G158-F158+1</f>
        <v>0.40347222222222234</v>
      </c>
      <c r="I158" s="422" t="s">
        <v>666</v>
      </c>
      <c r="J158" s="430" t="s">
        <v>667</v>
      </c>
      <c r="K158" s="431" t="s">
        <v>649</v>
      </c>
      <c r="L158" s="432" t="s">
        <v>649</v>
      </c>
      <c r="M158" s="410"/>
      <c r="N158" s="513"/>
      <c r="O158" s="434" t="s">
        <v>140</v>
      </c>
      <c r="P158" s="435" t="s">
        <v>587</v>
      </c>
      <c r="Q158" s="436"/>
      <c r="R158" s="437"/>
      <c r="S158" s="435"/>
      <c r="T158" s="436"/>
      <c r="U158" s="428"/>
      <c r="V158" s="407"/>
      <c r="W158" s="404"/>
    </row>
    <row r="159" spans="1:23" ht="13.5" thickBot="1">
      <c r="A159" s="440">
        <f>COUNTA(A158)</f>
        <v>1</v>
      </c>
      <c r="B159" s="86"/>
      <c r="D159" s="1"/>
      <c r="E159" s="87"/>
      <c r="F159" s="2"/>
      <c r="G159" s="2"/>
      <c r="H159" s="242">
        <f>SUM(H158:H158)</f>
        <v>0.40347222222222234</v>
      </c>
      <c r="I159" s="2"/>
      <c r="J159" s="2"/>
      <c r="K159" s="2"/>
      <c r="L159" s="2"/>
      <c r="M159" s="514">
        <f>SUM(M158:M158)</f>
        <v>0</v>
      </c>
      <c r="N159" s="514">
        <f>SUM(N158:N158)</f>
        <v>0</v>
      </c>
      <c r="O159" s="514">
        <f>SUM(O158:O158)</f>
        <v>0</v>
      </c>
      <c r="P159" s="514">
        <f>SUM(P158:P158)</f>
        <v>0</v>
      </c>
      <c r="Q159" s="2"/>
      <c r="R159" s="2"/>
      <c r="S159" s="1"/>
      <c r="T159" s="2"/>
      <c r="U159" s="2"/>
      <c r="V159" s="1"/>
      <c r="W159" s="242">
        <f>SUM(W158:W158)</f>
        <v>0</v>
      </c>
    </row>
    <row r="160" spans="18:22" ht="12.75">
      <c r="R160" s="269"/>
      <c r="S160" s="269"/>
      <c r="T160" s="603"/>
      <c r="U160" s="603"/>
      <c r="V160" s="603"/>
    </row>
    <row r="161" spans="1:23" ht="12.75">
      <c r="A161" s="3" t="s">
        <v>24</v>
      </c>
      <c r="B161" s="3"/>
      <c r="C161" s="1"/>
      <c r="D161" s="1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1"/>
      <c r="T161" s="2"/>
      <c r="U161" s="2"/>
      <c r="V161" s="1"/>
      <c r="W161" s="1"/>
    </row>
    <row r="162" spans="1:23" ht="6" customHeight="1" thickBot="1">
      <c r="A162" s="1"/>
      <c r="B162" s="1"/>
      <c r="C162" s="1"/>
      <c r="D162" s="1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1"/>
      <c r="T162" s="2"/>
      <c r="U162" s="2"/>
      <c r="V162" s="1"/>
      <c r="W162" s="1"/>
    </row>
    <row r="163" spans="1:23" ht="12.75">
      <c r="A163" s="4" t="s">
        <v>623</v>
      </c>
      <c r="B163" s="334" t="s">
        <v>28</v>
      </c>
      <c r="C163" s="593" t="s">
        <v>624</v>
      </c>
      <c r="D163" s="598"/>
      <c r="E163" s="5" t="s">
        <v>461</v>
      </c>
      <c r="F163" s="599" t="s">
        <v>462</v>
      </c>
      <c r="G163" s="600"/>
      <c r="H163" s="601"/>
      <c r="I163" s="4" t="s">
        <v>465</v>
      </c>
      <c r="J163" s="593" t="s">
        <v>466</v>
      </c>
      <c r="K163" s="602"/>
      <c r="L163" s="595"/>
      <c r="M163" s="593" t="s">
        <v>464</v>
      </c>
      <c r="N163" s="594"/>
      <c r="O163" s="593" t="s">
        <v>530</v>
      </c>
      <c r="P163" s="598"/>
      <c r="Q163" s="593" t="s">
        <v>619</v>
      </c>
      <c r="R163" s="594"/>
      <c r="S163" s="595"/>
      <c r="T163" s="593" t="s">
        <v>20</v>
      </c>
      <c r="U163" s="594"/>
      <c r="V163" s="595"/>
      <c r="W163" s="4" t="s">
        <v>11</v>
      </c>
    </row>
    <row r="164" spans="1:23" ht="12.75">
      <c r="A164" s="7"/>
      <c r="B164" s="332" t="s">
        <v>690</v>
      </c>
      <c r="C164" s="8"/>
      <c r="D164" s="9"/>
      <c r="E164" s="10"/>
      <c r="F164" s="596" t="s">
        <v>260</v>
      </c>
      <c r="G164" s="597"/>
      <c r="H164" s="244"/>
      <c r="I164" s="7"/>
      <c r="J164" s="332"/>
      <c r="K164" s="184"/>
      <c r="L164" s="333"/>
      <c r="M164" s="8"/>
      <c r="N164" s="9"/>
      <c r="O164" s="8"/>
      <c r="P164" s="9"/>
      <c r="Q164" s="332"/>
      <c r="R164" s="184"/>
      <c r="S164" s="333"/>
      <c r="T164" s="332"/>
      <c r="U164" s="184"/>
      <c r="V164" s="333"/>
      <c r="W164" s="247" t="s">
        <v>12</v>
      </c>
    </row>
    <row r="165" spans="1:23" ht="13.5" thickBot="1">
      <c r="A165" s="13"/>
      <c r="B165" s="274" t="s">
        <v>214</v>
      </c>
      <c r="C165" s="14" t="s">
        <v>261</v>
      </c>
      <c r="D165" s="15" t="s">
        <v>262</v>
      </c>
      <c r="E165" s="185" t="s">
        <v>305</v>
      </c>
      <c r="F165" s="17" t="s">
        <v>264</v>
      </c>
      <c r="G165" s="17" t="s">
        <v>265</v>
      </c>
      <c r="H165" s="245" t="s">
        <v>266</v>
      </c>
      <c r="I165" s="13"/>
      <c r="J165" s="14" t="s">
        <v>177</v>
      </c>
      <c r="K165" s="17" t="s">
        <v>179</v>
      </c>
      <c r="L165" s="15" t="s">
        <v>178</v>
      </c>
      <c r="M165" s="185" t="s">
        <v>531</v>
      </c>
      <c r="N165" s="185" t="s">
        <v>532</v>
      </c>
      <c r="O165" s="14" t="s">
        <v>531</v>
      </c>
      <c r="P165" s="15" t="s">
        <v>532</v>
      </c>
      <c r="Q165" s="14" t="s">
        <v>21</v>
      </c>
      <c r="R165" s="17" t="s">
        <v>534</v>
      </c>
      <c r="S165" s="15" t="s">
        <v>535</v>
      </c>
      <c r="T165" s="14" t="s">
        <v>21</v>
      </c>
      <c r="U165" s="17" t="s">
        <v>22</v>
      </c>
      <c r="V165" s="15" t="s">
        <v>23</v>
      </c>
      <c r="W165" s="185" t="s">
        <v>620</v>
      </c>
    </row>
    <row r="166" spans="1:23" ht="6.75" customHeight="1" thickBot="1">
      <c r="A166" s="21"/>
      <c r="B166" s="1"/>
      <c r="C166" s="1"/>
      <c r="D166" s="1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331"/>
      <c r="P166" s="331"/>
      <c r="Q166" s="2"/>
      <c r="R166" s="2"/>
      <c r="S166" s="1"/>
      <c r="T166" s="2"/>
      <c r="U166" s="2"/>
      <c r="V166" s="1"/>
      <c r="W166" s="186"/>
    </row>
    <row r="167" spans="1:23" ht="15.75" customHeight="1">
      <c r="A167" s="96" t="s">
        <v>25</v>
      </c>
      <c r="B167" s="497">
        <v>1</v>
      </c>
      <c r="C167" s="107" t="s">
        <v>263</v>
      </c>
      <c r="D167" s="359" t="s">
        <v>263</v>
      </c>
      <c r="E167" s="495">
        <v>39685</v>
      </c>
      <c r="F167" s="482">
        <v>0.9305555555555555</v>
      </c>
      <c r="G167" s="483">
        <v>0.0798611111111111</v>
      </c>
      <c r="H167" s="484">
        <v>0.14930555555555555</v>
      </c>
      <c r="I167" s="502" t="s">
        <v>60</v>
      </c>
      <c r="J167" s="488"/>
      <c r="K167" s="489"/>
      <c r="L167" s="490"/>
      <c r="M167" s="493"/>
      <c r="N167" s="490">
        <v>9</v>
      </c>
      <c r="O167" s="488" t="s">
        <v>500</v>
      </c>
      <c r="P167" s="490" t="s">
        <v>304</v>
      </c>
      <c r="Q167" s="107"/>
      <c r="R167" s="108"/>
      <c r="S167" s="359"/>
      <c r="T167" s="107"/>
      <c r="U167" s="108"/>
      <c r="V167" s="359"/>
      <c r="W167" s="96"/>
    </row>
    <row r="168" spans="1:23" ht="15.75" customHeight="1">
      <c r="A168" s="499" t="s">
        <v>26</v>
      </c>
      <c r="B168" s="395">
        <v>4</v>
      </c>
      <c r="C168" s="130" t="s">
        <v>263</v>
      </c>
      <c r="D168" s="167" t="s">
        <v>263</v>
      </c>
      <c r="E168" s="373">
        <v>39692</v>
      </c>
      <c r="F168" s="370">
        <v>0.9305555555555555</v>
      </c>
      <c r="G168" s="314">
        <v>0.0763888888888889</v>
      </c>
      <c r="H168" s="500">
        <v>0.14583333333333334</v>
      </c>
      <c r="I168" s="171" t="s">
        <v>71</v>
      </c>
      <c r="J168" s="277"/>
      <c r="K168" s="278"/>
      <c r="L168" s="279"/>
      <c r="M168" s="501"/>
      <c r="N168" s="279">
        <v>17</v>
      </c>
      <c r="O168" s="452" t="s">
        <v>303</v>
      </c>
      <c r="P168" s="447" t="s">
        <v>303</v>
      </c>
      <c r="Q168" s="38"/>
      <c r="R168" s="111"/>
      <c r="S168" s="39"/>
      <c r="T168" s="38"/>
      <c r="U168" s="111"/>
      <c r="V168" s="39"/>
      <c r="W168" s="47"/>
    </row>
    <row r="169" spans="1:23" ht="15.75" customHeight="1" thickBot="1">
      <c r="A169" s="84" t="s">
        <v>27</v>
      </c>
      <c r="B169" s="498">
        <v>5</v>
      </c>
      <c r="C169" s="75" t="s">
        <v>263</v>
      </c>
      <c r="D169" s="76" t="s">
        <v>263</v>
      </c>
      <c r="E169" s="496">
        <v>39694</v>
      </c>
      <c r="F169" s="485">
        <v>0.9131944444444445</v>
      </c>
      <c r="G169" s="486">
        <v>0.06597222222222222</v>
      </c>
      <c r="H169" s="487">
        <v>0.15277777777777776</v>
      </c>
      <c r="I169" s="85" t="s">
        <v>71</v>
      </c>
      <c r="J169" s="491"/>
      <c r="K169" s="492"/>
      <c r="L169" s="449"/>
      <c r="M169" s="494"/>
      <c r="N169" s="449">
        <v>15</v>
      </c>
      <c r="O169" s="491" t="s">
        <v>304</v>
      </c>
      <c r="P169" s="449" t="s">
        <v>303</v>
      </c>
      <c r="Q169" s="75"/>
      <c r="R169" s="118"/>
      <c r="S169" s="76"/>
      <c r="T169" s="75"/>
      <c r="U169" s="118"/>
      <c r="V169" s="76"/>
      <c r="W169" s="84"/>
    </row>
    <row r="170" spans="1:23" ht="13.5" thickBot="1">
      <c r="A170" s="440">
        <f>COUNTA(B167:B169)</f>
        <v>3</v>
      </c>
      <c r="B170" s="86"/>
      <c r="D170" s="1"/>
      <c r="E170" s="87"/>
      <c r="F170" s="2"/>
      <c r="G170" s="2"/>
      <c r="H170" s="242">
        <f>SUM(H167:H169)</f>
        <v>0.44791666666666663</v>
      </c>
      <c r="I170" s="2"/>
      <c r="J170" s="2"/>
      <c r="K170" s="2"/>
      <c r="L170" s="2"/>
      <c r="M170" s="514">
        <f>SUM(K167:K169)</f>
        <v>0</v>
      </c>
      <c r="N170" s="514">
        <f>SUM(N167:N169)</f>
        <v>41</v>
      </c>
      <c r="O170" s="514"/>
      <c r="P170" s="514"/>
      <c r="Q170" s="2"/>
      <c r="R170" s="2"/>
      <c r="S170" s="1"/>
      <c r="T170" s="2"/>
      <c r="U170" s="2"/>
      <c r="V170" s="1"/>
      <c r="W170" s="242">
        <f>SUM(U167:U169)</f>
        <v>0</v>
      </c>
    </row>
    <row r="171" spans="10:19" ht="12.75">
      <c r="J171" s="208" t="s">
        <v>508</v>
      </c>
      <c r="K171" s="209" t="s">
        <v>498</v>
      </c>
      <c r="L171" s="606" t="s">
        <v>499</v>
      </c>
      <c r="M171" s="606"/>
      <c r="N171" s="606"/>
      <c r="O171" s="479" t="s">
        <v>483</v>
      </c>
      <c r="P171" s="479"/>
      <c r="Q171" s="479"/>
      <c r="R171" s="479"/>
      <c r="S171" s="325"/>
    </row>
    <row r="172" ht="13.5" thickBot="1"/>
    <row r="173" spans="1:8" ht="13.5" thickBot="1">
      <c r="A173" s="519">
        <f>SUM(A170+A159+A150+A141+A118+A105+A92+A56+A46+A31+A22+A8)</f>
        <v>75</v>
      </c>
      <c r="E173" t="s">
        <v>362</v>
      </c>
      <c r="H173" s="518">
        <f>SUM(H170,H159,H150,H141,H118,H105,H92,H56,H46,H31,H22,H8)</f>
        <v>21.25972222222222</v>
      </c>
    </row>
    <row r="174" ht="12.75">
      <c r="H174" t="s">
        <v>35</v>
      </c>
    </row>
  </sheetData>
  <mergeCells count="100">
    <mergeCell ref="T109:V109"/>
    <mergeCell ref="T160:V160"/>
    <mergeCell ref="Q154:S154"/>
    <mergeCell ref="T154:V154"/>
    <mergeCell ref="T122:V122"/>
    <mergeCell ref="T145:V145"/>
    <mergeCell ref="Q3:S3"/>
    <mergeCell ref="Q26:S26"/>
    <mergeCell ref="M3:N3"/>
    <mergeCell ref="Q60:S60"/>
    <mergeCell ref="L57:N57"/>
    <mergeCell ref="Q35:S35"/>
    <mergeCell ref="F155:G155"/>
    <mergeCell ref="O154:P154"/>
    <mergeCell ref="O122:P122"/>
    <mergeCell ref="Q122:S122"/>
    <mergeCell ref="Q145:S145"/>
    <mergeCell ref="M122:N122"/>
    <mergeCell ref="T26:V26"/>
    <mergeCell ref="F27:G27"/>
    <mergeCell ref="O12:P12"/>
    <mergeCell ref="M26:N26"/>
    <mergeCell ref="F26:H26"/>
    <mergeCell ref="J26:L26"/>
    <mergeCell ref="C35:D35"/>
    <mergeCell ref="F35:H35"/>
    <mergeCell ref="J35:L35"/>
    <mergeCell ref="C3:D3"/>
    <mergeCell ref="F3:H3"/>
    <mergeCell ref="J3:L3"/>
    <mergeCell ref="C26:D26"/>
    <mergeCell ref="L171:N171"/>
    <mergeCell ref="F164:G164"/>
    <mergeCell ref="T3:V3"/>
    <mergeCell ref="F4:G4"/>
    <mergeCell ref="O26:P26"/>
    <mergeCell ref="Q12:S12"/>
    <mergeCell ref="T12:V12"/>
    <mergeCell ref="F13:G13"/>
    <mergeCell ref="O3:P3"/>
    <mergeCell ref="F146:G146"/>
    <mergeCell ref="C109:D109"/>
    <mergeCell ref="C145:D145"/>
    <mergeCell ref="F145:H145"/>
    <mergeCell ref="J145:L145"/>
    <mergeCell ref="C122:D122"/>
    <mergeCell ref="F122:H122"/>
    <mergeCell ref="J122:L122"/>
    <mergeCell ref="C154:D154"/>
    <mergeCell ref="F154:H154"/>
    <mergeCell ref="J154:L154"/>
    <mergeCell ref="M154:N154"/>
    <mergeCell ref="C60:D60"/>
    <mergeCell ref="F97:G97"/>
    <mergeCell ref="J96:L96"/>
    <mergeCell ref="M96:N96"/>
    <mergeCell ref="C96:D96"/>
    <mergeCell ref="C50:D50"/>
    <mergeCell ref="F50:H50"/>
    <mergeCell ref="J50:L50"/>
    <mergeCell ref="M50:N50"/>
    <mergeCell ref="O163:P163"/>
    <mergeCell ref="Q163:S163"/>
    <mergeCell ref="T163:V163"/>
    <mergeCell ref="F36:G36"/>
    <mergeCell ref="M145:N145"/>
    <mergeCell ref="O145:P145"/>
    <mergeCell ref="F110:G110"/>
    <mergeCell ref="F123:G123"/>
    <mergeCell ref="O96:P96"/>
    <mergeCell ref="Q96:S96"/>
    <mergeCell ref="C163:D163"/>
    <mergeCell ref="F163:H163"/>
    <mergeCell ref="J163:L163"/>
    <mergeCell ref="M163:N163"/>
    <mergeCell ref="T50:V50"/>
    <mergeCell ref="C12:D12"/>
    <mergeCell ref="F12:H12"/>
    <mergeCell ref="J12:L12"/>
    <mergeCell ref="M12:N12"/>
    <mergeCell ref="O50:P50"/>
    <mergeCell ref="O35:P35"/>
    <mergeCell ref="M35:N35"/>
    <mergeCell ref="T35:V35"/>
    <mergeCell ref="Q50:S50"/>
    <mergeCell ref="T60:V60"/>
    <mergeCell ref="F61:G61"/>
    <mergeCell ref="F109:H109"/>
    <mergeCell ref="J109:L109"/>
    <mergeCell ref="M109:N109"/>
    <mergeCell ref="O109:P109"/>
    <mergeCell ref="Q109:S109"/>
    <mergeCell ref="T96:V96"/>
    <mergeCell ref="F60:H60"/>
    <mergeCell ref="J60:L60"/>
    <mergeCell ref="F51:G51"/>
    <mergeCell ref="L119:N119"/>
    <mergeCell ref="M60:N60"/>
    <mergeCell ref="O60:P60"/>
    <mergeCell ref="F96:H96"/>
  </mergeCells>
  <printOptions/>
  <pageMargins left="0.5" right="0.5" top="0.5" bottom="0.35" header="0.49" footer="0.35"/>
  <pageSetup fitToHeight="0" fitToWidth="1" horizontalDpi="600" verticalDpi="600" orientation="landscape" paperSize="9" scale="79"/>
  <headerFooter alignWithMargins="0">
    <oddFooter>&amp;R&amp;D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4"/>
  <sheetViews>
    <sheetView workbookViewId="0" topLeftCell="A1">
      <selection activeCell="B10" sqref="B10"/>
    </sheetView>
  </sheetViews>
  <sheetFormatPr defaultColWidth="11.421875" defaultRowHeight="12.75"/>
  <cols>
    <col min="1" max="1" width="5.28125" style="0" customWidth="1"/>
    <col min="2" max="2" width="6.8515625" style="0" customWidth="1"/>
    <col min="3" max="3" width="8.8515625" style="0" customWidth="1"/>
    <col min="4" max="4" width="9.8515625" style="0" customWidth="1"/>
    <col min="5" max="5" width="1.8515625" style="0" customWidth="1"/>
    <col min="6" max="6" width="8.421875" style="0" customWidth="1"/>
    <col min="7" max="7" width="6.8515625" style="0" customWidth="1"/>
    <col min="8" max="8" width="8.8515625" style="0" customWidth="1"/>
    <col min="9" max="9" width="8.140625" style="0" bestFit="1" customWidth="1"/>
    <col min="10" max="10" width="5.28125" style="0" customWidth="1"/>
    <col min="11" max="11" width="3.7109375" style="0" customWidth="1"/>
    <col min="12" max="12" width="7.140625" style="0" bestFit="1" customWidth="1"/>
    <col min="13" max="13" width="5.00390625" style="0" customWidth="1"/>
    <col min="14" max="14" width="3.140625" style="0" customWidth="1"/>
    <col min="15" max="15" width="6.8515625" style="0" customWidth="1"/>
    <col min="16" max="16" width="4.8515625" style="0" customWidth="1"/>
    <col min="17" max="17" width="4.7109375" style="0" customWidth="1"/>
    <col min="18" max="18" width="7.140625" style="0" bestFit="1" customWidth="1"/>
    <col min="19" max="19" width="4.421875" style="0" customWidth="1"/>
    <col min="20" max="20" width="4.00390625" style="0" customWidth="1"/>
    <col min="21" max="21" width="7.140625" style="0" customWidth="1"/>
    <col min="22" max="22" width="4.421875" style="0" customWidth="1"/>
    <col min="23" max="23" width="9.00390625" style="0" customWidth="1"/>
    <col min="24" max="24" width="5.140625" style="0" customWidth="1"/>
    <col min="25" max="25" width="13.28125" style="0" customWidth="1"/>
  </cols>
  <sheetData>
    <row r="1" spans="1:21" ht="12.75">
      <c r="A1" s="3" t="s">
        <v>13</v>
      </c>
      <c r="B1" s="1"/>
      <c r="C1" s="1"/>
      <c r="D1" s="2"/>
      <c r="E1" s="184"/>
      <c r="F1" s="2"/>
      <c r="G1" s="548" t="s">
        <v>562</v>
      </c>
      <c r="H1" s="2"/>
      <c r="I1" s="2"/>
      <c r="J1" s="2"/>
      <c r="K1" s="2"/>
      <c r="L1" s="2"/>
      <c r="M1" s="2"/>
      <c r="N1" s="1"/>
      <c r="O1" s="2"/>
      <c r="P1" s="2"/>
      <c r="Q1" s="1"/>
      <c r="R1" s="2"/>
      <c r="S1" s="2"/>
      <c r="T1" s="1"/>
      <c r="U1" s="1"/>
    </row>
    <row r="2" spans="1:21" ht="6" customHeight="1" thickBot="1">
      <c r="A2" s="1"/>
      <c r="B2" s="1"/>
      <c r="C2" s="1"/>
      <c r="D2" s="2"/>
      <c r="E2" s="184"/>
      <c r="F2" s="2"/>
      <c r="G2" s="2"/>
      <c r="H2" s="2"/>
      <c r="I2" s="2"/>
      <c r="J2" s="2"/>
      <c r="K2" s="2"/>
      <c r="L2" s="2"/>
      <c r="M2" s="2"/>
      <c r="N2" s="1"/>
      <c r="O2" s="2"/>
      <c r="P2" s="2"/>
      <c r="Q2" s="1"/>
      <c r="R2" s="2"/>
      <c r="S2" s="2"/>
      <c r="T2" s="1"/>
      <c r="U2" s="1"/>
    </row>
    <row r="3" spans="1:22" ht="15" customHeight="1">
      <c r="A3" s="1"/>
      <c r="B3" s="1"/>
      <c r="C3" s="1"/>
      <c r="D3" s="2"/>
      <c r="E3" s="184"/>
      <c r="F3" s="2" t="s">
        <v>296</v>
      </c>
      <c r="G3" s="609" t="s">
        <v>215</v>
      </c>
      <c r="H3" s="610"/>
      <c r="I3" s="607" t="s">
        <v>109</v>
      </c>
      <c r="J3" s="601"/>
      <c r="K3" s="607" t="s">
        <v>33</v>
      </c>
      <c r="L3" s="608"/>
      <c r="M3" s="601"/>
      <c r="N3" s="607" t="s">
        <v>209</v>
      </c>
      <c r="O3" s="608"/>
      <c r="P3" s="601"/>
      <c r="Q3" s="607" t="s">
        <v>210</v>
      </c>
      <c r="R3" s="608"/>
      <c r="S3" s="601"/>
      <c r="T3" s="607" t="s">
        <v>350</v>
      </c>
      <c r="U3" s="608"/>
      <c r="V3" s="601"/>
    </row>
    <row r="4" spans="1:26" ht="13.5" thickBot="1">
      <c r="A4" s="330" t="s">
        <v>191</v>
      </c>
      <c r="B4" s="330" t="s">
        <v>329</v>
      </c>
      <c r="C4" s="330" t="s">
        <v>328</v>
      </c>
      <c r="E4" s="327"/>
      <c r="G4" s="224" t="s">
        <v>216</v>
      </c>
      <c r="H4" s="225" t="s">
        <v>351</v>
      </c>
      <c r="I4" s="251" t="s">
        <v>32</v>
      </c>
      <c r="J4" s="225" t="s">
        <v>160</v>
      </c>
      <c r="K4" s="224" t="s">
        <v>214</v>
      </c>
      <c r="L4" s="251" t="s">
        <v>32</v>
      </c>
      <c r="M4" s="225" t="s">
        <v>160</v>
      </c>
      <c r="N4" s="224" t="s">
        <v>214</v>
      </c>
      <c r="O4" s="251" t="s">
        <v>32</v>
      </c>
      <c r="P4" s="225" t="s">
        <v>160</v>
      </c>
      <c r="Q4" s="224" t="s">
        <v>214</v>
      </c>
      <c r="R4" s="251" t="s">
        <v>32</v>
      </c>
      <c r="S4" s="225" t="s">
        <v>160</v>
      </c>
      <c r="T4" s="224" t="s">
        <v>214</v>
      </c>
      <c r="U4" s="251" t="s">
        <v>259</v>
      </c>
      <c r="V4" s="225" t="s">
        <v>352</v>
      </c>
      <c r="X4" s="1"/>
      <c r="Y4" s="1"/>
      <c r="Z4" s="1"/>
    </row>
    <row r="5" spans="1:26" ht="12.75" customHeight="1">
      <c r="A5" s="248" t="s">
        <v>192</v>
      </c>
      <c r="E5" s="328"/>
      <c r="G5" s="254">
        <v>90</v>
      </c>
      <c r="H5" s="255" t="s">
        <v>212</v>
      </c>
      <c r="I5" s="530">
        <v>39663</v>
      </c>
      <c r="J5" s="255">
        <v>18</v>
      </c>
      <c r="K5" s="254" t="s">
        <v>212</v>
      </c>
      <c r="L5" s="530" t="s">
        <v>212</v>
      </c>
      <c r="M5" s="255" t="s">
        <v>218</v>
      </c>
      <c r="N5" s="254" t="s">
        <v>218</v>
      </c>
      <c r="O5" s="530" t="s">
        <v>212</v>
      </c>
      <c r="P5" s="255" t="s">
        <v>212</v>
      </c>
      <c r="Q5" s="254" t="s">
        <v>212</v>
      </c>
      <c r="R5" s="530" t="s">
        <v>217</v>
      </c>
      <c r="S5" s="255" t="s">
        <v>212</v>
      </c>
      <c r="T5" s="254" t="s">
        <v>223</v>
      </c>
      <c r="U5" s="530">
        <v>39664</v>
      </c>
      <c r="V5" s="255">
        <v>6</v>
      </c>
      <c r="X5" s="1"/>
      <c r="Y5" s="557" t="s">
        <v>572</v>
      </c>
      <c r="Z5" s="1"/>
    </row>
    <row r="6" spans="1:26" ht="12.75" customHeight="1">
      <c r="A6" s="248" t="s">
        <v>193</v>
      </c>
      <c r="E6" s="328"/>
      <c r="G6" s="257" t="s">
        <v>349</v>
      </c>
      <c r="H6" s="258" t="s">
        <v>211</v>
      </c>
      <c r="I6" s="531" t="s">
        <v>212</v>
      </c>
      <c r="J6" s="258" t="s">
        <v>212</v>
      </c>
      <c r="K6" s="256">
        <v>2</v>
      </c>
      <c r="L6" s="531">
        <v>39664</v>
      </c>
      <c r="M6" s="258">
        <v>6</v>
      </c>
      <c r="N6" s="257">
        <v>3</v>
      </c>
      <c r="O6" s="531">
        <v>39664</v>
      </c>
      <c r="P6" s="258">
        <v>12</v>
      </c>
      <c r="Q6" s="257" t="s">
        <v>213</v>
      </c>
      <c r="R6" s="531" t="s">
        <v>213</v>
      </c>
      <c r="S6" s="258" t="s">
        <v>213</v>
      </c>
      <c r="T6" s="257">
        <v>12</v>
      </c>
      <c r="U6" s="531">
        <v>39666</v>
      </c>
      <c r="V6" s="258">
        <v>18</v>
      </c>
      <c r="X6" s="1"/>
      <c r="Y6" s="556" t="s">
        <v>563</v>
      </c>
      <c r="Z6" s="1"/>
    </row>
    <row r="7" spans="1:26" ht="12.75" customHeight="1">
      <c r="A7" s="248" t="s">
        <v>194</v>
      </c>
      <c r="E7" s="328"/>
      <c r="F7" t="s">
        <v>661</v>
      </c>
      <c r="G7" s="252" t="s">
        <v>219</v>
      </c>
      <c r="H7" s="253" t="s">
        <v>220</v>
      </c>
      <c r="I7" s="532" t="s">
        <v>100</v>
      </c>
      <c r="J7" s="253" t="s">
        <v>220</v>
      </c>
      <c r="K7" s="256">
        <v>2</v>
      </c>
      <c r="L7" s="532">
        <v>39673</v>
      </c>
      <c r="M7" s="253">
        <v>6</v>
      </c>
      <c r="N7" s="252" t="s">
        <v>220</v>
      </c>
      <c r="O7" s="532" t="s">
        <v>212</v>
      </c>
      <c r="P7" s="253" t="s">
        <v>220</v>
      </c>
      <c r="Q7" s="252" t="s">
        <v>220</v>
      </c>
      <c r="R7" s="532" t="s">
        <v>220</v>
      </c>
      <c r="S7" s="253" t="s">
        <v>220</v>
      </c>
      <c r="T7" s="252">
        <v>7</v>
      </c>
      <c r="U7" s="532">
        <v>39674</v>
      </c>
      <c r="V7" s="253">
        <v>12</v>
      </c>
      <c r="X7" s="1"/>
      <c r="Y7" s="556" t="s">
        <v>564</v>
      </c>
      <c r="Z7" s="1"/>
    </row>
    <row r="8" spans="1:26" ht="12.75" customHeight="1">
      <c r="A8" s="248" t="s">
        <v>195</v>
      </c>
      <c r="E8" s="328"/>
      <c r="F8" t="s">
        <v>640</v>
      </c>
      <c r="G8" s="254">
        <v>96</v>
      </c>
      <c r="H8" s="255" t="s">
        <v>218</v>
      </c>
      <c r="I8" s="530">
        <v>39673</v>
      </c>
      <c r="J8" s="255">
        <v>18</v>
      </c>
      <c r="K8" s="254"/>
      <c r="L8" s="530"/>
      <c r="M8" s="255"/>
      <c r="N8" s="254"/>
      <c r="O8" s="530"/>
      <c r="P8" s="255"/>
      <c r="Q8" s="254"/>
      <c r="R8" s="530"/>
      <c r="S8" s="255"/>
      <c r="T8" s="254" t="s">
        <v>223</v>
      </c>
      <c r="U8" s="530">
        <v>39675</v>
      </c>
      <c r="V8" s="255">
        <v>0</v>
      </c>
      <c r="X8" s="1"/>
      <c r="Y8" s="556" t="s">
        <v>565</v>
      </c>
      <c r="Z8" s="1"/>
    </row>
    <row r="9" spans="1:26" ht="12.75" customHeight="1">
      <c r="A9" s="248" t="s">
        <v>196</v>
      </c>
      <c r="E9" s="328"/>
      <c r="F9" t="s">
        <v>640</v>
      </c>
      <c r="G9" s="249" t="s">
        <v>221</v>
      </c>
      <c r="H9" s="112" t="s">
        <v>222</v>
      </c>
      <c r="I9" s="533" t="s">
        <v>100</v>
      </c>
      <c r="J9" s="112" t="s">
        <v>220</v>
      </c>
      <c r="K9" s="249">
        <v>1</v>
      </c>
      <c r="L9" s="533">
        <v>39674</v>
      </c>
      <c r="M9" s="112">
        <v>18</v>
      </c>
      <c r="N9" s="249">
        <v>3</v>
      </c>
      <c r="O9" s="533">
        <v>39675</v>
      </c>
      <c r="P9" s="112">
        <v>0</v>
      </c>
      <c r="Q9" s="249" t="s">
        <v>223</v>
      </c>
      <c r="R9" s="533" t="s">
        <v>223</v>
      </c>
      <c r="S9" s="112" t="s">
        <v>224</v>
      </c>
      <c r="T9" s="249">
        <v>9</v>
      </c>
      <c r="U9" s="533">
        <v>39676</v>
      </c>
      <c r="V9" s="112">
        <v>18</v>
      </c>
      <c r="X9" s="1"/>
      <c r="Y9" s="556" t="s">
        <v>184</v>
      </c>
      <c r="Z9" s="1"/>
    </row>
    <row r="10" spans="1:26" ht="12.75" customHeight="1">
      <c r="A10" s="324" t="s">
        <v>197</v>
      </c>
      <c r="B10" t="s">
        <v>481</v>
      </c>
      <c r="E10" s="328"/>
      <c r="G10" s="254">
        <v>92</v>
      </c>
      <c r="H10" s="255" t="s">
        <v>96</v>
      </c>
      <c r="I10" s="530">
        <v>39676</v>
      </c>
      <c r="J10" s="255">
        <v>12</v>
      </c>
      <c r="K10" s="254" t="s">
        <v>96</v>
      </c>
      <c r="L10" s="530" t="s">
        <v>224</v>
      </c>
      <c r="M10" s="255" t="s">
        <v>224</v>
      </c>
      <c r="N10" s="254" t="s">
        <v>225</v>
      </c>
      <c r="O10" s="530" t="s">
        <v>224</v>
      </c>
      <c r="P10" s="255" t="s">
        <v>225</v>
      </c>
      <c r="Q10" s="254" t="s">
        <v>225</v>
      </c>
      <c r="R10" s="530" t="s">
        <v>224</v>
      </c>
      <c r="S10" s="255" t="s">
        <v>218</v>
      </c>
      <c r="T10" s="254" t="s">
        <v>223</v>
      </c>
      <c r="U10" s="530">
        <v>39677</v>
      </c>
      <c r="V10" s="255">
        <v>6</v>
      </c>
      <c r="X10" s="1"/>
      <c r="Y10" s="556" t="s">
        <v>566</v>
      </c>
      <c r="Z10" s="1"/>
    </row>
    <row r="11" spans="1:26" ht="12.75" customHeight="1">
      <c r="A11" s="248" t="s">
        <v>198</v>
      </c>
      <c r="E11" s="328"/>
      <c r="F11" t="s">
        <v>641</v>
      </c>
      <c r="G11" s="249" t="s">
        <v>97</v>
      </c>
      <c r="H11" s="112" t="s">
        <v>98</v>
      </c>
      <c r="I11" s="533" t="s">
        <v>225</v>
      </c>
      <c r="J11" s="112" t="s">
        <v>99</v>
      </c>
      <c r="K11" s="256">
        <v>2</v>
      </c>
      <c r="L11" s="533">
        <v>39677</v>
      </c>
      <c r="M11" s="112">
        <v>6</v>
      </c>
      <c r="N11" s="249">
        <v>3</v>
      </c>
      <c r="O11" s="533">
        <v>39677</v>
      </c>
      <c r="P11" s="112">
        <v>12</v>
      </c>
      <c r="Q11" s="249">
        <v>7</v>
      </c>
      <c r="R11" s="533">
        <v>39678</v>
      </c>
      <c r="S11" s="112">
        <v>12</v>
      </c>
      <c r="T11" s="249">
        <v>24</v>
      </c>
      <c r="U11" s="533">
        <v>39682</v>
      </c>
      <c r="V11" s="112">
        <v>18</v>
      </c>
      <c r="X11" s="1"/>
      <c r="Y11" s="556" t="s">
        <v>567</v>
      </c>
      <c r="Z11" s="1"/>
    </row>
    <row r="12" spans="1:26" ht="12.75" customHeight="1">
      <c r="A12" s="248" t="s">
        <v>199</v>
      </c>
      <c r="E12" s="328"/>
      <c r="G12" s="254">
        <v>96</v>
      </c>
      <c r="H12" s="255" t="s">
        <v>99</v>
      </c>
      <c r="I12" s="530">
        <v>39681</v>
      </c>
      <c r="J12" s="255">
        <v>12</v>
      </c>
      <c r="K12" s="254" t="s">
        <v>99</v>
      </c>
      <c r="L12" s="530" t="s">
        <v>99</v>
      </c>
      <c r="M12" s="255" t="s">
        <v>99</v>
      </c>
      <c r="N12" s="254" t="s">
        <v>101</v>
      </c>
      <c r="O12" s="530" t="s">
        <v>101</v>
      </c>
      <c r="P12" s="255" t="s">
        <v>99</v>
      </c>
      <c r="Q12" s="254" t="s">
        <v>101</v>
      </c>
      <c r="R12" s="530" t="s">
        <v>101</v>
      </c>
      <c r="S12" s="255" t="s">
        <v>101</v>
      </c>
      <c r="T12" s="254" t="s">
        <v>101</v>
      </c>
      <c r="U12" s="530">
        <v>39683</v>
      </c>
      <c r="V12" s="255">
        <v>18</v>
      </c>
      <c r="X12" s="1"/>
      <c r="Y12" s="556" t="s">
        <v>335</v>
      </c>
      <c r="Z12" s="1"/>
    </row>
    <row r="13" spans="1:26" ht="12.75" customHeight="1">
      <c r="A13" s="248" t="s">
        <v>200</v>
      </c>
      <c r="E13" s="328"/>
      <c r="F13" t="s">
        <v>643</v>
      </c>
      <c r="G13" s="254">
        <v>98</v>
      </c>
      <c r="H13" s="255" t="s">
        <v>104</v>
      </c>
      <c r="I13" s="530">
        <v>39686</v>
      </c>
      <c r="J13" s="255">
        <v>0</v>
      </c>
      <c r="K13" s="254" t="s">
        <v>104</v>
      </c>
      <c r="L13" s="530" t="s">
        <v>104</v>
      </c>
      <c r="M13" s="255" t="s">
        <v>104</v>
      </c>
      <c r="N13" s="254" t="s">
        <v>104</v>
      </c>
      <c r="O13" s="530" t="s">
        <v>99</v>
      </c>
      <c r="P13" s="255" t="s">
        <v>104</v>
      </c>
      <c r="Q13" s="254" t="s">
        <v>99</v>
      </c>
      <c r="R13" s="530" t="s">
        <v>104</v>
      </c>
      <c r="S13" s="255" t="s">
        <v>104</v>
      </c>
      <c r="T13" s="254" t="s">
        <v>104</v>
      </c>
      <c r="U13" s="530">
        <v>39686</v>
      </c>
      <c r="V13" s="255">
        <v>12</v>
      </c>
      <c r="X13" s="1"/>
      <c r="Y13" s="556" t="s">
        <v>568</v>
      </c>
      <c r="Z13" s="1"/>
    </row>
    <row r="14" spans="1:26" ht="12.75" customHeight="1">
      <c r="A14" s="248" t="s">
        <v>201</v>
      </c>
      <c r="E14" s="328"/>
      <c r="F14" t="s">
        <v>642</v>
      </c>
      <c r="G14" s="252" t="s">
        <v>102</v>
      </c>
      <c r="H14" s="253" t="s">
        <v>104</v>
      </c>
      <c r="I14" s="532" t="s">
        <v>103</v>
      </c>
      <c r="J14" s="253" t="s">
        <v>104</v>
      </c>
      <c r="K14" s="252">
        <v>1</v>
      </c>
      <c r="L14" s="532">
        <v>39686</v>
      </c>
      <c r="M14" s="253">
        <v>12</v>
      </c>
      <c r="N14" s="252" t="s">
        <v>213</v>
      </c>
      <c r="O14" s="532" t="s">
        <v>104</v>
      </c>
      <c r="P14" s="253" t="s">
        <v>103</v>
      </c>
      <c r="Q14" s="252" t="s">
        <v>103</v>
      </c>
      <c r="R14" s="532" t="s">
        <v>104</v>
      </c>
      <c r="S14" s="253" t="s">
        <v>104</v>
      </c>
      <c r="T14" s="252">
        <v>7</v>
      </c>
      <c r="U14" s="532">
        <v>39688</v>
      </c>
      <c r="V14" s="253">
        <v>0</v>
      </c>
      <c r="X14" s="1"/>
      <c r="Y14" s="556" t="s">
        <v>569</v>
      </c>
      <c r="Z14" s="1"/>
    </row>
    <row r="15" spans="1:26" ht="12.75" customHeight="1">
      <c r="A15" s="248" t="s">
        <v>202</v>
      </c>
      <c r="E15" s="328"/>
      <c r="G15" s="254">
        <v>95</v>
      </c>
      <c r="H15" s="255" t="s">
        <v>105</v>
      </c>
      <c r="I15" s="530">
        <v>39699</v>
      </c>
      <c r="J15" s="255">
        <v>0</v>
      </c>
      <c r="K15" s="254" t="s">
        <v>104</v>
      </c>
      <c r="L15" s="530" t="s">
        <v>104</v>
      </c>
      <c r="M15" s="255" t="s">
        <v>104</v>
      </c>
      <c r="N15" s="254" t="s">
        <v>104</v>
      </c>
      <c r="O15" s="530" t="s">
        <v>104</v>
      </c>
      <c r="P15" s="255" t="s">
        <v>104</v>
      </c>
      <c r="Q15" s="254" t="s">
        <v>104</v>
      </c>
      <c r="R15" s="530" t="s">
        <v>104</v>
      </c>
      <c r="S15" s="255" t="s">
        <v>104</v>
      </c>
      <c r="T15" s="254" t="s">
        <v>104</v>
      </c>
      <c r="U15" s="530">
        <v>39699</v>
      </c>
      <c r="V15" s="255">
        <v>18</v>
      </c>
      <c r="X15" s="1"/>
      <c r="Y15" s="556" t="s">
        <v>570</v>
      </c>
      <c r="Z15" s="1"/>
    </row>
    <row r="16" spans="1:26" ht="12.75" customHeight="1" thickBot="1">
      <c r="A16" s="248" t="s">
        <v>29</v>
      </c>
      <c r="E16" s="328"/>
      <c r="F16" t="s">
        <v>470</v>
      </c>
      <c r="G16" s="257" t="s">
        <v>106</v>
      </c>
      <c r="H16" s="258" t="s">
        <v>107</v>
      </c>
      <c r="I16" s="531" t="s">
        <v>105</v>
      </c>
      <c r="J16" s="258" t="s">
        <v>105</v>
      </c>
      <c r="K16" s="257">
        <v>1</v>
      </c>
      <c r="L16" s="531">
        <v>39699</v>
      </c>
      <c r="M16" s="258">
        <v>12</v>
      </c>
      <c r="N16" s="257">
        <v>2</v>
      </c>
      <c r="O16" s="531">
        <v>39699</v>
      </c>
      <c r="P16" s="258">
        <v>18</v>
      </c>
      <c r="Q16" s="257">
        <v>5</v>
      </c>
      <c r="R16" s="531">
        <v>39700</v>
      </c>
      <c r="S16" s="258">
        <v>12</v>
      </c>
      <c r="T16" s="257">
        <v>47</v>
      </c>
      <c r="U16" s="531">
        <v>39711</v>
      </c>
      <c r="V16" s="258">
        <v>0</v>
      </c>
      <c r="X16" s="1"/>
      <c r="Y16" s="91" t="s">
        <v>571</v>
      </c>
      <c r="Z16" s="1"/>
    </row>
    <row r="17" spans="1:26" ht="12.75" customHeight="1">
      <c r="A17" s="248" t="s">
        <v>30</v>
      </c>
      <c r="B17" t="s">
        <v>480</v>
      </c>
      <c r="E17" s="327"/>
      <c r="F17" t="s">
        <v>648</v>
      </c>
      <c r="G17" s="252" t="s">
        <v>110</v>
      </c>
      <c r="H17" s="253" t="s">
        <v>108</v>
      </c>
      <c r="I17" s="532" t="s">
        <v>108</v>
      </c>
      <c r="J17" s="253" t="s">
        <v>108</v>
      </c>
      <c r="K17" s="252" t="s">
        <v>108</v>
      </c>
      <c r="L17" s="532" t="s">
        <v>108</v>
      </c>
      <c r="M17" s="253" t="s">
        <v>111</v>
      </c>
      <c r="N17" s="256">
        <v>2</v>
      </c>
      <c r="O17" s="532">
        <v>39701</v>
      </c>
      <c r="P17" s="253">
        <v>6</v>
      </c>
      <c r="Q17" s="252" t="s">
        <v>111</v>
      </c>
      <c r="R17" s="532" t="s">
        <v>223</v>
      </c>
      <c r="S17" s="253" t="s">
        <v>111</v>
      </c>
      <c r="T17" s="252">
        <v>8</v>
      </c>
      <c r="U17" s="532">
        <v>39702</v>
      </c>
      <c r="V17" s="253">
        <v>18</v>
      </c>
      <c r="X17" s="1"/>
      <c r="Y17" s="1"/>
      <c r="Z17" s="1"/>
    </row>
    <row r="18" spans="1:26" ht="12.75" customHeight="1">
      <c r="A18" s="248" t="s">
        <v>31</v>
      </c>
      <c r="B18" t="s">
        <v>292</v>
      </c>
      <c r="C18" t="s">
        <v>293</v>
      </c>
      <c r="E18" s="327"/>
      <c r="F18" t="s">
        <v>474</v>
      </c>
      <c r="G18" s="252" t="s">
        <v>112</v>
      </c>
      <c r="H18" s="253" t="s">
        <v>111</v>
      </c>
      <c r="I18" s="532" t="s">
        <v>111</v>
      </c>
      <c r="J18" s="253" t="s">
        <v>111</v>
      </c>
      <c r="K18" s="252">
        <v>1</v>
      </c>
      <c r="L18" s="532">
        <v>39705</v>
      </c>
      <c r="M18" s="253">
        <v>0</v>
      </c>
      <c r="N18" s="252" t="s">
        <v>306</v>
      </c>
      <c r="O18" s="532" t="s">
        <v>306</v>
      </c>
      <c r="P18" s="253" t="s">
        <v>111</v>
      </c>
      <c r="Q18" s="252" t="s">
        <v>111</v>
      </c>
      <c r="R18" s="532" t="s">
        <v>111</v>
      </c>
      <c r="S18" s="253" t="s">
        <v>111</v>
      </c>
      <c r="T18" s="252">
        <v>1</v>
      </c>
      <c r="U18" s="532">
        <v>39705</v>
      </c>
      <c r="V18" s="253">
        <v>0</v>
      </c>
      <c r="X18" s="1"/>
      <c r="Y18" s="1"/>
      <c r="Z18" s="1"/>
    </row>
    <row r="19" spans="1:22" ht="12.75" customHeight="1">
      <c r="A19" s="324" t="s">
        <v>207</v>
      </c>
      <c r="B19" s="325" t="s">
        <v>360</v>
      </c>
      <c r="C19" s="325" t="s">
        <v>359</v>
      </c>
      <c r="E19" s="327"/>
      <c r="G19" s="254">
        <v>93</v>
      </c>
      <c r="H19" s="255" t="s">
        <v>306</v>
      </c>
      <c r="I19" s="530">
        <v>39708</v>
      </c>
      <c r="J19" s="255">
        <v>12</v>
      </c>
      <c r="K19" s="254" t="s">
        <v>218</v>
      </c>
      <c r="L19" s="530" t="s">
        <v>218</v>
      </c>
      <c r="M19" s="255" t="s">
        <v>218</v>
      </c>
      <c r="N19" s="254" t="s">
        <v>218</v>
      </c>
      <c r="O19" s="530" t="s">
        <v>218</v>
      </c>
      <c r="P19" s="255" t="s">
        <v>218</v>
      </c>
      <c r="Q19" s="254" t="s">
        <v>306</v>
      </c>
      <c r="R19" s="530" t="s">
        <v>306</v>
      </c>
      <c r="S19" s="255" t="s">
        <v>306</v>
      </c>
      <c r="T19" s="254" t="s">
        <v>306</v>
      </c>
      <c r="U19" s="530" t="s">
        <v>306</v>
      </c>
      <c r="V19" s="255" t="s">
        <v>306</v>
      </c>
    </row>
    <row r="20" spans="1:22" ht="12.75" customHeight="1">
      <c r="A20" s="248" t="s">
        <v>208</v>
      </c>
      <c r="E20" s="327"/>
      <c r="F20" t="s">
        <v>385</v>
      </c>
      <c r="G20" s="257" t="s">
        <v>307</v>
      </c>
      <c r="H20" s="258" t="s">
        <v>308</v>
      </c>
      <c r="I20" s="531" t="s">
        <v>309</v>
      </c>
      <c r="J20" s="258" t="s">
        <v>309</v>
      </c>
      <c r="K20" s="257" t="s">
        <v>309</v>
      </c>
      <c r="L20" s="531" t="s">
        <v>309</v>
      </c>
      <c r="M20" s="258" t="s">
        <v>309</v>
      </c>
      <c r="N20" s="256">
        <v>3</v>
      </c>
      <c r="O20" s="531">
        <v>39710</v>
      </c>
      <c r="P20" s="258">
        <v>6</v>
      </c>
      <c r="Q20" s="257">
        <v>12</v>
      </c>
      <c r="R20" s="531">
        <v>39712</v>
      </c>
      <c r="S20" s="258">
        <v>12</v>
      </c>
      <c r="T20" s="257">
        <v>24</v>
      </c>
      <c r="U20" s="531">
        <v>39715</v>
      </c>
      <c r="V20" s="258">
        <v>12</v>
      </c>
    </row>
    <row r="21" spans="1:22" ht="12.75" customHeight="1">
      <c r="A21" s="324" t="s">
        <v>406</v>
      </c>
      <c r="B21" s="325" t="s">
        <v>361</v>
      </c>
      <c r="C21" s="325" t="s">
        <v>295</v>
      </c>
      <c r="E21" s="327"/>
      <c r="G21" s="254">
        <v>96</v>
      </c>
      <c r="H21" s="255" t="s">
        <v>310</v>
      </c>
      <c r="I21" s="530">
        <v>39714</v>
      </c>
      <c r="J21" s="255">
        <v>18</v>
      </c>
      <c r="K21" s="254" t="s">
        <v>314</v>
      </c>
      <c r="L21" s="530" t="s">
        <v>314</v>
      </c>
      <c r="M21" s="255" t="s">
        <v>310</v>
      </c>
      <c r="N21" s="254" t="s">
        <v>314</v>
      </c>
      <c r="O21" s="530" t="s">
        <v>314</v>
      </c>
      <c r="P21" s="255" t="s">
        <v>314</v>
      </c>
      <c r="Q21" s="254" t="s">
        <v>314</v>
      </c>
      <c r="R21" s="530" t="s">
        <v>314</v>
      </c>
      <c r="S21" s="255" t="s">
        <v>310</v>
      </c>
      <c r="T21" s="254" t="s">
        <v>217</v>
      </c>
      <c r="U21" s="530" t="s">
        <v>310</v>
      </c>
      <c r="V21" s="255" t="s">
        <v>310</v>
      </c>
    </row>
    <row r="22" spans="1:22" ht="12.75" customHeight="1">
      <c r="A22" s="248" t="s">
        <v>407</v>
      </c>
      <c r="E22" s="327"/>
      <c r="F22" t="s">
        <v>475</v>
      </c>
      <c r="G22" s="257" t="s">
        <v>311</v>
      </c>
      <c r="H22" s="258" t="s">
        <v>312</v>
      </c>
      <c r="I22" s="531" t="s">
        <v>313</v>
      </c>
      <c r="J22" s="258" t="s">
        <v>313</v>
      </c>
      <c r="K22" s="257" t="s">
        <v>313</v>
      </c>
      <c r="L22" s="531" t="s">
        <v>309</v>
      </c>
      <c r="M22" s="258" t="s">
        <v>314</v>
      </c>
      <c r="N22" s="256">
        <v>3</v>
      </c>
      <c r="O22" s="531">
        <v>39715</v>
      </c>
      <c r="P22" s="258">
        <v>6</v>
      </c>
      <c r="Q22" s="257">
        <v>7</v>
      </c>
      <c r="R22" s="531">
        <v>39716</v>
      </c>
      <c r="S22" s="258">
        <v>6</v>
      </c>
      <c r="T22" s="257">
        <v>29</v>
      </c>
      <c r="U22" s="531">
        <v>39721</v>
      </c>
      <c r="V22" s="258">
        <v>18</v>
      </c>
    </row>
    <row r="23" spans="1:22" ht="12.75" customHeight="1">
      <c r="A23" s="248" t="s">
        <v>408</v>
      </c>
      <c r="B23" s="269" t="s">
        <v>575</v>
      </c>
      <c r="E23" s="327"/>
      <c r="F23" t="s">
        <v>477</v>
      </c>
      <c r="G23" s="249" t="s">
        <v>315</v>
      </c>
      <c r="H23" s="112" t="s">
        <v>316</v>
      </c>
      <c r="I23" s="533" t="s">
        <v>314</v>
      </c>
      <c r="J23" s="112" t="s">
        <v>314</v>
      </c>
      <c r="K23" s="249">
        <v>1</v>
      </c>
      <c r="L23" s="533">
        <v>39719</v>
      </c>
      <c r="M23" s="112">
        <v>18</v>
      </c>
      <c r="N23" s="249">
        <v>3</v>
      </c>
      <c r="O23" s="533">
        <v>39720</v>
      </c>
      <c r="P23" s="112">
        <v>6</v>
      </c>
      <c r="Q23" s="249" t="s">
        <v>317</v>
      </c>
      <c r="R23" s="533" t="s">
        <v>317</v>
      </c>
      <c r="S23" s="112" t="s">
        <v>314</v>
      </c>
      <c r="T23" s="249">
        <v>7</v>
      </c>
      <c r="U23" s="533">
        <v>39721</v>
      </c>
      <c r="V23" s="112">
        <v>6</v>
      </c>
    </row>
    <row r="24" spans="1:22" ht="12.75" customHeight="1">
      <c r="A24" s="248" t="s">
        <v>409</v>
      </c>
      <c r="E24" s="327"/>
      <c r="G24" s="254">
        <v>98</v>
      </c>
      <c r="H24" s="255" t="s">
        <v>317</v>
      </c>
      <c r="I24" s="530">
        <v>39719</v>
      </c>
      <c r="J24" s="255">
        <v>6</v>
      </c>
      <c r="K24" s="254"/>
      <c r="L24" s="530"/>
      <c r="M24" s="255"/>
      <c r="N24" s="254"/>
      <c r="O24" s="530"/>
      <c r="P24" s="255"/>
      <c r="Q24" s="254"/>
      <c r="R24" s="530"/>
      <c r="S24" s="255"/>
      <c r="T24" s="254"/>
      <c r="U24" s="530"/>
      <c r="V24" s="255"/>
    </row>
    <row r="25" spans="1:22" ht="12.75" customHeight="1">
      <c r="A25" s="248" t="s">
        <v>410</v>
      </c>
      <c r="E25" s="327"/>
      <c r="G25" s="254">
        <v>99</v>
      </c>
      <c r="H25" s="255" t="s">
        <v>318</v>
      </c>
      <c r="I25" s="530">
        <v>39719</v>
      </c>
      <c r="J25" s="255">
        <v>12</v>
      </c>
      <c r="K25" s="254"/>
      <c r="L25" s="530"/>
      <c r="M25" s="255"/>
      <c r="N25" s="254"/>
      <c r="O25" s="530"/>
      <c r="P25" s="255"/>
      <c r="Q25" s="254"/>
      <c r="R25" s="530"/>
      <c r="S25" s="255"/>
      <c r="T25" s="254"/>
      <c r="U25" s="530"/>
      <c r="V25" s="255"/>
    </row>
    <row r="26" spans="1:22" ht="12.75" customHeight="1" thickBot="1">
      <c r="A26" s="248" t="s">
        <v>411</v>
      </c>
      <c r="E26" s="327"/>
      <c r="F26" t="s">
        <v>478</v>
      </c>
      <c r="G26" s="250" t="s">
        <v>319</v>
      </c>
      <c r="H26" s="115" t="s">
        <v>321</v>
      </c>
      <c r="I26" s="534" t="s">
        <v>320</v>
      </c>
      <c r="J26" s="115" t="s">
        <v>320</v>
      </c>
      <c r="K26" s="250">
        <v>1</v>
      </c>
      <c r="L26" s="534">
        <v>39720</v>
      </c>
      <c r="M26" s="115">
        <v>6</v>
      </c>
      <c r="N26" s="250">
        <v>2</v>
      </c>
      <c r="O26" s="534">
        <v>39720</v>
      </c>
      <c r="P26" s="115">
        <v>12</v>
      </c>
      <c r="Q26" s="250" t="s">
        <v>322</v>
      </c>
      <c r="R26" s="534" t="s">
        <v>213</v>
      </c>
      <c r="S26" s="115" t="s">
        <v>213</v>
      </c>
      <c r="T26" s="250">
        <v>21</v>
      </c>
      <c r="U26" s="534">
        <v>39725</v>
      </c>
      <c r="V26" s="115">
        <v>6</v>
      </c>
    </row>
    <row r="27" spans="1:5" ht="12.75" customHeight="1">
      <c r="A27" s="248" t="s">
        <v>412</v>
      </c>
      <c r="E27" s="327"/>
    </row>
    <row r="28" spans="1:5" ht="12.75" customHeight="1">
      <c r="A28" s="248" t="s">
        <v>413</v>
      </c>
      <c r="E28" s="327"/>
    </row>
    <row r="29" spans="1:5" ht="12.75" customHeight="1">
      <c r="A29" s="324" t="s">
        <v>414</v>
      </c>
      <c r="E29" s="327"/>
    </row>
    <row r="30" spans="1:7" ht="12.75" customHeight="1" thickBot="1">
      <c r="A30" s="555" t="s">
        <v>415</v>
      </c>
      <c r="E30" s="327"/>
      <c r="G30" t="s">
        <v>330</v>
      </c>
    </row>
    <row r="31" spans="1:11" ht="12.75" customHeight="1">
      <c r="A31" s="248" t="s">
        <v>416</v>
      </c>
      <c r="E31" s="327"/>
      <c r="G31" s="259" t="s">
        <v>347</v>
      </c>
      <c r="H31" s="260" t="s">
        <v>348</v>
      </c>
      <c r="K31" t="s">
        <v>662</v>
      </c>
    </row>
    <row r="32" spans="1:11" ht="12.75" customHeight="1">
      <c r="A32" s="248" t="s">
        <v>417</v>
      </c>
      <c r="E32" s="327"/>
      <c r="G32" s="249" t="s">
        <v>331</v>
      </c>
      <c r="H32" s="112" t="s">
        <v>346</v>
      </c>
      <c r="I32" t="s">
        <v>661</v>
      </c>
      <c r="K32" t="s">
        <v>647</v>
      </c>
    </row>
    <row r="33" spans="1:11" ht="12.75" customHeight="1">
      <c r="A33" s="248" t="s">
        <v>418</v>
      </c>
      <c r="E33" s="327"/>
      <c r="G33" s="261" t="s">
        <v>332</v>
      </c>
      <c r="H33" s="262" t="s">
        <v>343</v>
      </c>
      <c r="I33" t="s">
        <v>639</v>
      </c>
      <c r="K33" t="s">
        <v>654</v>
      </c>
    </row>
    <row r="34" spans="1:9" ht="12.75" customHeight="1">
      <c r="A34" s="324" t="s">
        <v>419</v>
      </c>
      <c r="E34" s="327"/>
      <c r="G34" s="263" t="s">
        <v>539</v>
      </c>
      <c r="H34" s="264" t="s">
        <v>344</v>
      </c>
      <c r="I34" t="s">
        <v>114</v>
      </c>
    </row>
    <row r="35" spans="1:21" ht="12.75" customHeight="1">
      <c r="A35" s="248" t="s">
        <v>420</v>
      </c>
      <c r="E35" s="327"/>
      <c r="G35" s="249" t="s">
        <v>333</v>
      </c>
      <c r="H35" s="112" t="s">
        <v>345</v>
      </c>
      <c r="I35" s="548" t="s">
        <v>663</v>
      </c>
      <c r="J35" s="2"/>
      <c r="K35" s="547" t="s">
        <v>638</v>
      </c>
      <c r="L35" s="89"/>
      <c r="M35" s="89"/>
      <c r="N35" s="93"/>
      <c r="O35" s="2"/>
      <c r="P35" s="2"/>
      <c r="Q35" s="1"/>
      <c r="R35" s="2"/>
      <c r="S35" s="2"/>
      <c r="T35" s="1"/>
      <c r="U35" s="1"/>
    </row>
    <row r="36" spans="1:21" ht="12.75" customHeight="1">
      <c r="A36" s="248" t="s">
        <v>421</v>
      </c>
      <c r="B36" s="94"/>
      <c r="C36" s="94"/>
      <c r="D36" s="2"/>
      <c r="E36" s="327"/>
      <c r="F36" s="92"/>
      <c r="G36" s="263" t="s">
        <v>334</v>
      </c>
      <c r="H36" s="264" t="s">
        <v>339</v>
      </c>
      <c r="I36" s="548" t="s">
        <v>644</v>
      </c>
      <c r="J36" s="2"/>
      <c r="K36" s="89"/>
      <c r="L36" s="89"/>
      <c r="M36" s="89"/>
      <c r="N36" s="93"/>
      <c r="O36" s="2"/>
      <c r="P36" s="2"/>
      <c r="Q36" s="1"/>
      <c r="R36" s="2"/>
      <c r="S36" s="2"/>
      <c r="T36" s="1"/>
      <c r="U36" s="1"/>
    </row>
    <row r="37" spans="1:21" ht="12.75" customHeight="1">
      <c r="A37" s="324" t="s">
        <v>422</v>
      </c>
      <c r="B37" s="326" t="s">
        <v>358</v>
      </c>
      <c r="C37" s="326" t="s">
        <v>339</v>
      </c>
      <c r="D37" s="2"/>
      <c r="E37" s="329"/>
      <c r="F37" s="92"/>
      <c r="G37" s="249" t="s">
        <v>335</v>
      </c>
      <c r="H37" s="112" t="s">
        <v>327</v>
      </c>
      <c r="I37" s="548" t="s">
        <v>383</v>
      </c>
      <c r="J37" s="2"/>
      <c r="K37" s="89"/>
      <c r="L37" s="547"/>
      <c r="M37" s="89"/>
      <c r="N37" s="93"/>
      <c r="O37" s="2"/>
      <c r="P37" s="2"/>
      <c r="Q37" s="1"/>
      <c r="R37" s="2"/>
      <c r="S37" s="2"/>
      <c r="T37" s="1"/>
      <c r="U37" s="1"/>
    </row>
    <row r="38" spans="1:21" ht="12.75" customHeight="1">
      <c r="A38" s="248" t="s">
        <v>423</v>
      </c>
      <c r="B38" s="94"/>
      <c r="C38" s="1"/>
      <c r="D38" s="2"/>
      <c r="E38" s="329"/>
      <c r="F38" s="92"/>
      <c r="G38" s="249" t="s">
        <v>336</v>
      </c>
      <c r="H38" s="112" t="s">
        <v>340</v>
      </c>
      <c r="I38" s="548" t="s">
        <v>471</v>
      </c>
      <c r="J38" s="2"/>
      <c r="K38" s="89"/>
      <c r="L38" s="89"/>
      <c r="M38" s="89"/>
      <c r="N38" s="93"/>
      <c r="O38" s="2"/>
      <c r="P38" s="2"/>
      <c r="Q38" s="1"/>
      <c r="R38" s="2"/>
      <c r="S38" s="2"/>
      <c r="T38" s="1"/>
      <c r="U38" s="1"/>
    </row>
    <row r="39" spans="1:9" ht="12.75" customHeight="1">
      <c r="A39" s="248" t="s">
        <v>424</v>
      </c>
      <c r="B39" s="94"/>
      <c r="C39" s="1"/>
      <c r="D39" s="2"/>
      <c r="E39" s="329"/>
      <c r="F39" s="92"/>
      <c r="G39" s="263" t="s">
        <v>337</v>
      </c>
      <c r="H39" s="264" t="s">
        <v>341</v>
      </c>
      <c r="I39" s="549" t="s">
        <v>645</v>
      </c>
    </row>
    <row r="40" spans="1:9" ht="12.75" customHeight="1">
      <c r="A40" s="248" t="s">
        <v>425</v>
      </c>
      <c r="E40" s="329"/>
      <c r="G40" s="265" t="s">
        <v>338</v>
      </c>
      <c r="H40" s="266" t="s">
        <v>342</v>
      </c>
      <c r="I40" s="549" t="s">
        <v>646</v>
      </c>
    </row>
    <row r="41" spans="1:11" ht="12.75" customHeight="1">
      <c r="A41" s="324" t="s">
        <v>426</v>
      </c>
      <c r="B41" t="s">
        <v>576</v>
      </c>
      <c r="C41" t="s">
        <v>574</v>
      </c>
      <c r="E41" s="327"/>
      <c r="G41" s="261" t="s">
        <v>323</v>
      </c>
      <c r="H41" s="262" t="s">
        <v>325</v>
      </c>
      <c r="I41" s="549" t="s">
        <v>476</v>
      </c>
      <c r="K41" t="s">
        <v>472</v>
      </c>
    </row>
    <row r="42" spans="1:11" ht="12.75" customHeight="1" thickBot="1">
      <c r="A42" s="248" t="s">
        <v>427</v>
      </c>
      <c r="E42" s="327"/>
      <c r="G42" s="267" t="s">
        <v>324</v>
      </c>
      <c r="H42" s="268" t="s">
        <v>326</v>
      </c>
      <c r="I42" s="549" t="s">
        <v>479</v>
      </c>
      <c r="K42" t="s">
        <v>473</v>
      </c>
    </row>
    <row r="43" spans="1:5" ht="12.75" customHeight="1">
      <c r="A43" s="248" t="s">
        <v>428</v>
      </c>
      <c r="B43" t="s">
        <v>577</v>
      </c>
      <c r="C43" t="s">
        <v>574</v>
      </c>
      <c r="E43" s="327"/>
    </row>
    <row r="44" spans="1:22" ht="12.75" customHeight="1">
      <c r="A44" s="248" t="s">
        <v>429</v>
      </c>
      <c r="E44" s="327"/>
      <c r="G44" t="s">
        <v>635</v>
      </c>
      <c r="M44" t="s">
        <v>636</v>
      </c>
      <c r="V44" t="s">
        <v>637</v>
      </c>
    </row>
    <row r="45" spans="1:23" ht="12.75" customHeight="1">
      <c r="A45" s="248" t="s">
        <v>430</v>
      </c>
      <c r="E45" s="327"/>
      <c r="G45" t="s">
        <v>631</v>
      </c>
      <c r="H45" t="s">
        <v>625</v>
      </c>
      <c r="M45">
        <v>1</v>
      </c>
      <c r="V45">
        <v>15</v>
      </c>
      <c r="W45" s="550" t="s">
        <v>556</v>
      </c>
    </row>
    <row r="46" spans="1:23" ht="12.75" customHeight="1">
      <c r="A46" s="248" t="s">
        <v>431</v>
      </c>
      <c r="E46" s="327"/>
      <c r="G46" t="s">
        <v>626</v>
      </c>
      <c r="H46" t="s">
        <v>627</v>
      </c>
      <c r="M46">
        <v>3</v>
      </c>
      <c r="V46">
        <v>39</v>
      </c>
      <c r="W46" s="550" t="s">
        <v>555</v>
      </c>
    </row>
    <row r="47" spans="1:22" ht="12.75" customHeight="1">
      <c r="A47" s="324" t="s">
        <v>432</v>
      </c>
      <c r="B47" s="325" t="s">
        <v>554</v>
      </c>
      <c r="C47" s="325" t="s">
        <v>357</v>
      </c>
      <c r="E47" s="327"/>
      <c r="G47" t="s">
        <v>628</v>
      </c>
      <c r="H47" t="s">
        <v>629</v>
      </c>
      <c r="M47">
        <v>0</v>
      </c>
      <c r="O47" t="s">
        <v>634</v>
      </c>
      <c r="V47">
        <v>0</v>
      </c>
    </row>
    <row r="48" spans="1:23" ht="12.75" customHeight="1">
      <c r="A48" s="248" t="s">
        <v>433</v>
      </c>
      <c r="E48" s="327"/>
      <c r="G48" t="s">
        <v>630</v>
      </c>
      <c r="H48" t="s">
        <v>632</v>
      </c>
      <c r="M48">
        <v>1</v>
      </c>
      <c r="O48" t="s">
        <v>633</v>
      </c>
      <c r="V48">
        <v>5</v>
      </c>
      <c r="W48" t="s">
        <v>557</v>
      </c>
    </row>
    <row r="49" spans="1:15" ht="12.75" customHeight="1">
      <c r="A49" s="248" t="s">
        <v>434</v>
      </c>
      <c r="E49" s="327"/>
      <c r="O49" t="s">
        <v>655</v>
      </c>
    </row>
    <row r="50" spans="1:23" ht="12.75" customHeight="1">
      <c r="A50" s="248" t="s">
        <v>435</v>
      </c>
      <c r="B50" t="s">
        <v>578</v>
      </c>
      <c r="C50" t="s">
        <v>581</v>
      </c>
      <c r="D50" t="s">
        <v>582</v>
      </c>
      <c r="E50" s="327"/>
      <c r="V50">
        <v>59</v>
      </c>
      <c r="W50" t="s">
        <v>558</v>
      </c>
    </row>
    <row r="51" spans="1:22" ht="12.75" customHeight="1">
      <c r="A51" s="324" t="s">
        <v>436</v>
      </c>
      <c r="B51" s="325" t="s">
        <v>553</v>
      </c>
      <c r="C51" s="325" t="s">
        <v>287</v>
      </c>
      <c r="E51" s="327"/>
      <c r="V51" t="s">
        <v>559</v>
      </c>
    </row>
    <row r="52" spans="1:5" ht="12.75" customHeight="1">
      <c r="A52" s="248" t="s">
        <v>437</v>
      </c>
      <c r="B52" t="s">
        <v>579</v>
      </c>
      <c r="C52" t="s">
        <v>580</v>
      </c>
      <c r="D52" t="s">
        <v>583</v>
      </c>
      <c r="E52" s="327"/>
    </row>
    <row r="53" spans="1:22" ht="12.75" customHeight="1">
      <c r="A53" s="324" t="s">
        <v>438</v>
      </c>
      <c r="E53" s="327"/>
      <c r="V53" t="s">
        <v>573</v>
      </c>
    </row>
    <row r="54" spans="1:5" ht="12.75" customHeight="1">
      <c r="A54" s="248" t="s">
        <v>439</v>
      </c>
      <c r="E54" s="327"/>
    </row>
    <row r="55" spans="1:5" ht="12.75" customHeight="1">
      <c r="A55" s="324" t="s">
        <v>440</v>
      </c>
      <c r="E55" s="327"/>
    </row>
    <row r="56" spans="1:5" ht="12.75" customHeight="1">
      <c r="A56" s="248"/>
      <c r="E56" s="327"/>
    </row>
    <row r="57" ht="12.75" customHeight="1">
      <c r="A57" s="248"/>
    </row>
    <row r="58" ht="12.75" customHeight="1">
      <c r="A58" s="248"/>
    </row>
    <row r="59" ht="12.75" customHeight="1">
      <c r="A59" s="248"/>
    </row>
    <row r="60" ht="12.75" customHeight="1">
      <c r="A60" s="248"/>
    </row>
    <row r="61" ht="12.75" customHeight="1">
      <c r="A61" s="248"/>
    </row>
    <row r="62" ht="12.75" customHeight="1">
      <c r="A62" s="248"/>
    </row>
    <row r="63" ht="12.75" customHeight="1">
      <c r="A63" s="248"/>
    </row>
    <row r="64" ht="12.75" customHeight="1">
      <c r="A64" s="248"/>
    </row>
  </sheetData>
  <mergeCells count="6">
    <mergeCell ref="Q3:S3"/>
    <mergeCell ref="T3:V3"/>
    <mergeCell ref="G3:H3"/>
    <mergeCell ref="I3:J3"/>
    <mergeCell ref="K3:M3"/>
    <mergeCell ref="N3:P3"/>
  </mergeCells>
  <printOptions/>
  <pageMargins left="0.5" right="0.5" top="0.75" bottom="0.75" header="0.49" footer="0.49"/>
  <pageSetup fitToHeight="1" fitToWidth="1" horizontalDpi="600" verticalDpi="600" orientation="landscape" paperSize="9" scale="63"/>
  <ignoredErrors>
    <ignoredError sqref="A5:A55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P41"/>
  <sheetViews>
    <sheetView workbookViewId="0" topLeftCell="A1">
      <selection activeCell="I34" sqref="I34"/>
    </sheetView>
  </sheetViews>
  <sheetFormatPr defaultColWidth="11.421875" defaultRowHeight="12.75"/>
  <cols>
    <col min="1" max="1" width="6.421875" style="0" customWidth="1"/>
    <col min="2" max="2" width="8.8515625" style="0" customWidth="1"/>
    <col min="3" max="3" width="9.421875" style="0" customWidth="1"/>
    <col min="4" max="4" width="11.421875" style="0" customWidth="1"/>
    <col min="5" max="5" width="8.421875" style="0" customWidth="1"/>
    <col min="6" max="6" width="7.7109375" style="0" customWidth="1"/>
    <col min="7" max="7" width="8.7109375" style="0" customWidth="1"/>
    <col min="8" max="8" width="7.7109375" style="0" customWidth="1"/>
    <col min="9" max="9" width="9.421875" style="0" customWidth="1"/>
    <col min="10" max="10" width="11.421875" style="0" customWidth="1"/>
    <col min="11" max="11" width="6.421875" style="0" customWidth="1"/>
    <col min="12" max="12" width="10.28125" style="0" customWidth="1"/>
    <col min="13" max="13" width="10.00390625" style="0" customWidth="1"/>
    <col min="14" max="14" width="14.8515625" style="0" customWidth="1"/>
    <col min="15" max="15" width="11.00390625" style="0" customWidth="1"/>
    <col min="16" max="16" width="8.421875" style="0" customWidth="1"/>
  </cols>
  <sheetData>
    <row r="1" spans="1:16" ht="12.75">
      <c r="A1" s="3" t="s">
        <v>19</v>
      </c>
      <c r="B1" s="1"/>
      <c r="C1" s="1"/>
      <c r="D1" s="2"/>
      <c r="E1" s="2"/>
      <c r="F1" s="2"/>
      <c r="G1" s="2"/>
      <c r="H1" s="2"/>
      <c r="I1" s="2"/>
      <c r="J1" s="2"/>
      <c r="K1" s="1"/>
      <c r="L1" s="2"/>
      <c r="M1" s="2"/>
      <c r="N1" s="1"/>
      <c r="O1" s="1"/>
      <c r="P1" s="1"/>
    </row>
    <row r="2" spans="1:16" ht="13.5" thickBot="1">
      <c r="A2" s="1"/>
      <c r="B2" s="1"/>
      <c r="C2" s="1"/>
      <c r="D2" s="2"/>
      <c r="E2" s="2"/>
      <c r="F2" s="2"/>
      <c r="G2" s="2"/>
      <c r="H2" s="2"/>
      <c r="I2" s="2"/>
      <c r="J2" s="2"/>
      <c r="K2" s="1"/>
      <c r="L2" s="2"/>
      <c r="M2" s="2"/>
      <c r="N2" s="1"/>
      <c r="O2" s="1"/>
      <c r="P2" s="1"/>
    </row>
    <row r="3" spans="1:16" ht="12.75">
      <c r="A3" s="4" t="s">
        <v>623</v>
      </c>
      <c r="B3" s="593" t="s">
        <v>624</v>
      </c>
      <c r="C3" s="598"/>
      <c r="D3" s="5" t="s">
        <v>461</v>
      </c>
      <c r="E3" s="599" t="s">
        <v>462</v>
      </c>
      <c r="F3" s="581"/>
      <c r="G3" s="581"/>
      <c r="H3" s="581"/>
      <c r="I3" s="581"/>
      <c r="J3" s="4" t="s">
        <v>463</v>
      </c>
      <c r="K3" s="6" t="s">
        <v>464</v>
      </c>
      <c r="L3" s="4" t="s">
        <v>465</v>
      </c>
      <c r="M3" s="4" t="s">
        <v>466</v>
      </c>
      <c r="N3" s="4" t="s">
        <v>467</v>
      </c>
      <c r="O3" s="593" t="s">
        <v>468</v>
      </c>
      <c r="P3" s="598"/>
    </row>
    <row r="4" spans="1:16" ht="12.75">
      <c r="A4" s="7"/>
      <c r="B4" s="8"/>
      <c r="C4" s="9"/>
      <c r="D4" s="10"/>
      <c r="E4" s="604" t="s">
        <v>469</v>
      </c>
      <c r="F4" s="580"/>
      <c r="G4" s="611" t="s">
        <v>260</v>
      </c>
      <c r="H4" s="580"/>
      <c r="I4" s="11"/>
      <c r="J4" s="7"/>
      <c r="K4" s="12"/>
      <c r="L4" s="7"/>
      <c r="M4" s="7"/>
      <c r="N4" s="7"/>
      <c r="O4" s="612"/>
      <c r="P4" s="613"/>
    </row>
    <row r="5" spans="1:16" ht="13.5" thickBot="1">
      <c r="A5" s="13"/>
      <c r="B5" s="14" t="s">
        <v>261</v>
      </c>
      <c r="C5" s="15" t="s">
        <v>262</v>
      </c>
      <c r="D5" s="16" t="s">
        <v>263</v>
      </c>
      <c r="E5" s="14" t="s">
        <v>264</v>
      </c>
      <c r="F5" s="17" t="s">
        <v>265</v>
      </c>
      <c r="G5" s="17" t="s">
        <v>264</v>
      </c>
      <c r="H5" s="17" t="s">
        <v>265</v>
      </c>
      <c r="I5" s="18" t="s">
        <v>266</v>
      </c>
      <c r="J5" s="19" t="s">
        <v>266</v>
      </c>
      <c r="K5" s="20"/>
      <c r="L5" s="13"/>
      <c r="M5" s="13"/>
      <c r="N5" s="13" t="s">
        <v>258</v>
      </c>
      <c r="O5" s="14" t="s">
        <v>259</v>
      </c>
      <c r="P5" s="15" t="s">
        <v>55</v>
      </c>
    </row>
    <row r="6" spans="1:16" ht="13.5" thickBot="1">
      <c r="A6" s="21"/>
      <c r="B6" s="1"/>
      <c r="C6" s="1"/>
      <c r="D6" s="2"/>
      <c r="E6" s="2"/>
      <c r="F6" s="2"/>
      <c r="G6" s="2"/>
      <c r="H6" s="2"/>
      <c r="I6" s="2"/>
      <c r="J6" s="2"/>
      <c r="K6" s="1"/>
      <c r="L6" s="2"/>
      <c r="M6" s="2"/>
      <c r="N6" s="1"/>
      <c r="O6" s="1"/>
      <c r="P6" s="22"/>
    </row>
    <row r="7" spans="1:16" ht="12.75">
      <c r="A7" s="23" t="s">
        <v>56</v>
      </c>
      <c r="B7" s="24" t="s">
        <v>57</v>
      </c>
      <c r="C7" s="25" t="s">
        <v>57</v>
      </c>
      <c r="D7" s="26"/>
      <c r="E7" s="27"/>
      <c r="F7" s="28"/>
      <c r="G7" s="29"/>
      <c r="H7" s="30"/>
      <c r="I7" s="31"/>
      <c r="J7" s="32">
        <v>0.0625</v>
      </c>
      <c r="K7" s="33">
        <v>0</v>
      </c>
      <c r="L7" s="34" t="s">
        <v>58</v>
      </c>
      <c r="M7" s="35" t="s">
        <v>59</v>
      </c>
      <c r="N7" s="35" t="s">
        <v>59</v>
      </c>
      <c r="O7" s="36" t="s">
        <v>59</v>
      </c>
      <c r="P7" s="35" t="s">
        <v>59</v>
      </c>
    </row>
    <row r="8" spans="1:16" ht="12.75">
      <c r="A8" s="37">
        <v>1</v>
      </c>
      <c r="B8" s="38" t="s">
        <v>263</v>
      </c>
      <c r="C8" s="39" t="s">
        <v>263</v>
      </c>
      <c r="D8" s="40">
        <v>39686</v>
      </c>
      <c r="E8" s="41">
        <v>0.3055555555555555</v>
      </c>
      <c r="F8" s="42">
        <v>0.4548611111111111</v>
      </c>
      <c r="G8" s="43">
        <v>0.9305555555555555</v>
      </c>
      <c r="H8" s="44">
        <v>0.0798611111111111</v>
      </c>
      <c r="I8" s="45">
        <v>0.14930555555555555</v>
      </c>
      <c r="J8" s="46">
        <v>0.15972222222222224</v>
      </c>
      <c r="K8" s="47">
        <v>9</v>
      </c>
      <c r="L8" s="48" t="s">
        <v>60</v>
      </c>
      <c r="M8" s="48"/>
      <c r="N8" s="48" t="s">
        <v>61</v>
      </c>
      <c r="O8" s="40">
        <v>39685</v>
      </c>
      <c r="P8" s="48" t="s">
        <v>62</v>
      </c>
    </row>
    <row r="9" spans="1:16" ht="12.75">
      <c r="A9" s="37" t="s">
        <v>63</v>
      </c>
      <c r="B9" s="38" t="s">
        <v>263</v>
      </c>
      <c r="C9" s="39" t="s">
        <v>263</v>
      </c>
      <c r="D9" s="40">
        <v>39687</v>
      </c>
      <c r="E9" s="41"/>
      <c r="F9" s="42"/>
      <c r="G9" s="43"/>
      <c r="H9" s="44"/>
      <c r="I9" s="45"/>
      <c r="J9" s="46">
        <v>0.10416666666666667</v>
      </c>
      <c r="K9" s="47">
        <v>0</v>
      </c>
      <c r="L9" s="48" t="s">
        <v>58</v>
      </c>
      <c r="M9" s="48"/>
      <c r="N9" s="49" t="s">
        <v>59</v>
      </c>
      <c r="O9" s="50" t="s">
        <v>59</v>
      </c>
      <c r="P9" s="49" t="s">
        <v>59</v>
      </c>
    </row>
    <row r="10" spans="1:16" ht="12.75">
      <c r="A10" s="51">
        <v>2</v>
      </c>
      <c r="B10" s="52" t="s">
        <v>263</v>
      </c>
      <c r="C10" s="53" t="s">
        <v>263</v>
      </c>
      <c r="D10" s="54">
        <v>39690</v>
      </c>
      <c r="E10" s="55">
        <v>0.2986111111111111</v>
      </c>
      <c r="F10" s="56">
        <v>0.44097222222222227</v>
      </c>
      <c r="G10" s="57">
        <v>0.9236111111111112</v>
      </c>
      <c r="H10" s="58">
        <v>0.06597222222222222</v>
      </c>
      <c r="I10" s="59">
        <v>0.1423611111111111</v>
      </c>
      <c r="J10" s="32">
        <v>0.15277777777777776</v>
      </c>
      <c r="K10" s="33">
        <v>15</v>
      </c>
      <c r="L10" s="60" t="s">
        <v>64</v>
      </c>
      <c r="M10" s="60" t="s">
        <v>65</v>
      </c>
      <c r="N10" s="60" t="s">
        <v>66</v>
      </c>
      <c r="O10" s="54">
        <v>39689</v>
      </c>
      <c r="P10" s="60" t="s">
        <v>67</v>
      </c>
    </row>
    <row r="11" spans="1:16" ht="12.75">
      <c r="A11" s="37">
        <f>A10+1</f>
        <v>3</v>
      </c>
      <c r="B11" s="38" t="s">
        <v>263</v>
      </c>
      <c r="C11" s="39" t="s">
        <v>263</v>
      </c>
      <c r="D11" s="40">
        <v>39691</v>
      </c>
      <c r="E11" s="41">
        <v>0.2986111111111111</v>
      </c>
      <c r="F11" s="42">
        <v>0.4618055555555556</v>
      </c>
      <c r="G11" s="43">
        <v>0.9236111111111112</v>
      </c>
      <c r="H11" s="44">
        <v>0.08680555555555557</v>
      </c>
      <c r="I11" s="45">
        <v>0.16319444444444445</v>
      </c>
      <c r="J11" s="46">
        <v>0.17361111111111113</v>
      </c>
      <c r="K11" s="47">
        <v>15</v>
      </c>
      <c r="L11" s="48" t="s">
        <v>64</v>
      </c>
      <c r="M11" s="48" t="s">
        <v>68</v>
      </c>
      <c r="N11" s="48" t="s">
        <v>69</v>
      </c>
      <c r="O11" s="40">
        <v>39691</v>
      </c>
      <c r="P11" s="48" t="s">
        <v>70</v>
      </c>
    </row>
    <row r="12" spans="1:16" ht="12.75">
      <c r="A12" s="51">
        <f aca="true" t="shared" si="0" ref="A12:A26">A11+1</f>
        <v>4</v>
      </c>
      <c r="B12" s="52" t="s">
        <v>263</v>
      </c>
      <c r="C12" s="53" t="s">
        <v>263</v>
      </c>
      <c r="D12" s="54">
        <v>39693</v>
      </c>
      <c r="E12" s="55">
        <v>0.3055555555555555</v>
      </c>
      <c r="F12" s="56">
        <v>0.4513888888888889</v>
      </c>
      <c r="G12" s="57">
        <v>0.9305555555555555</v>
      </c>
      <c r="H12" s="58">
        <v>0.0763888888888889</v>
      </c>
      <c r="I12" s="59">
        <v>0.14583333333333334</v>
      </c>
      <c r="J12" s="32">
        <v>0.15625</v>
      </c>
      <c r="K12" s="33">
        <v>17</v>
      </c>
      <c r="L12" s="60" t="s">
        <v>71</v>
      </c>
      <c r="M12" s="60"/>
      <c r="N12" s="60" t="s">
        <v>72</v>
      </c>
      <c r="O12" s="54">
        <v>39692</v>
      </c>
      <c r="P12" s="60" t="s">
        <v>73</v>
      </c>
    </row>
    <row r="13" spans="1:16" ht="12.75">
      <c r="A13" s="37">
        <f t="shared" si="0"/>
        <v>5</v>
      </c>
      <c r="B13" s="38" t="s">
        <v>263</v>
      </c>
      <c r="C13" s="39" t="s">
        <v>263</v>
      </c>
      <c r="D13" s="40">
        <v>39695</v>
      </c>
      <c r="E13" s="41">
        <v>0.2881944444444445</v>
      </c>
      <c r="F13" s="42">
        <v>0.44097222222222227</v>
      </c>
      <c r="G13" s="43">
        <v>0.9131944444444445</v>
      </c>
      <c r="H13" s="44">
        <v>0.06597222222222222</v>
      </c>
      <c r="I13" s="45">
        <v>0.15277777777777776</v>
      </c>
      <c r="J13" s="46">
        <v>0.16319444444444445</v>
      </c>
      <c r="K13" s="47">
        <v>15</v>
      </c>
      <c r="L13" s="48" t="s">
        <v>71</v>
      </c>
      <c r="M13" s="48"/>
      <c r="N13" s="48" t="s">
        <v>74</v>
      </c>
      <c r="O13" s="40">
        <v>39694</v>
      </c>
      <c r="P13" s="48" t="s">
        <v>73</v>
      </c>
    </row>
    <row r="14" spans="1:16" ht="12.75">
      <c r="A14" s="51">
        <f t="shared" si="0"/>
        <v>6</v>
      </c>
      <c r="B14" s="52" t="s">
        <v>263</v>
      </c>
      <c r="C14" s="53" t="s">
        <v>263</v>
      </c>
      <c r="D14" s="54">
        <v>39700</v>
      </c>
      <c r="E14" s="55">
        <v>0.2986111111111111</v>
      </c>
      <c r="F14" s="56">
        <v>0.4513888888888889</v>
      </c>
      <c r="G14" s="57">
        <v>0.9236111111111112</v>
      </c>
      <c r="H14" s="58">
        <v>0.0763888888888889</v>
      </c>
      <c r="I14" s="59">
        <v>0.15277777777777776</v>
      </c>
      <c r="J14" s="32">
        <v>0.16319444444444445</v>
      </c>
      <c r="K14" s="33">
        <v>18</v>
      </c>
      <c r="L14" s="60" t="s">
        <v>75</v>
      </c>
      <c r="M14" s="60" t="s">
        <v>76</v>
      </c>
      <c r="N14" s="60" t="s">
        <v>77</v>
      </c>
      <c r="O14" s="54">
        <v>39699</v>
      </c>
      <c r="P14" s="60" t="s">
        <v>78</v>
      </c>
    </row>
    <row r="15" spans="1:16" ht="12.75">
      <c r="A15" s="37">
        <f t="shared" si="0"/>
        <v>7</v>
      </c>
      <c r="B15" s="38" t="s">
        <v>263</v>
      </c>
      <c r="C15" s="39" t="s">
        <v>79</v>
      </c>
      <c r="D15" s="40">
        <v>39702</v>
      </c>
      <c r="E15" s="41">
        <v>0.513888888888889</v>
      </c>
      <c r="F15" s="42">
        <v>0.6805555555555555</v>
      </c>
      <c r="G15" s="43">
        <v>0.1388888888888889</v>
      </c>
      <c r="H15" s="44">
        <v>0.3055555555555555</v>
      </c>
      <c r="I15" s="45">
        <v>0.16666666666666666</v>
      </c>
      <c r="J15" s="46">
        <v>0.16666666666666666</v>
      </c>
      <c r="K15" s="47">
        <v>19</v>
      </c>
      <c r="L15" s="48" t="s">
        <v>80</v>
      </c>
      <c r="M15" s="48" t="s">
        <v>81</v>
      </c>
      <c r="N15" s="48" t="s">
        <v>82</v>
      </c>
      <c r="O15" s="40">
        <v>39702</v>
      </c>
      <c r="P15" s="48" t="s">
        <v>83</v>
      </c>
    </row>
    <row r="16" spans="1:16" ht="12.75">
      <c r="A16" s="37">
        <f t="shared" si="0"/>
        <v>8</v>
      </c>
      <c r="B16" s="38" t="s">
        <v>79</v>
      </c>
      <c r="C16" s="39" t="s">
        <v>263</v>
      </c>
      <c r="D16" s="40"/>
      <c r="E16" s="41">
        <v>0.71875</v>
      </c>
      <c r="F16" s="42">
        <v>0.8888888888888888</v>
      </c>
      <c r="G16" s="43">
        <v>0.34375</v>
      </c>
      <c r="H16" s="44">
        <v>0.513888888888889</v>
      </c>
      <c r="I16" s="45">
        <v>0.17013888888888887</v>
      </c>
      <c r="J16" s="46">
        <v>0.18055555555555555</v>
      </c>
      <c r="K16" s="47">
        <v>17</v>
      </c>
      <c r="L16" s="48" t="s">
        <v>80</v>
      </c>
      <c r="M16" s="48" t="s">
        <v>81</v>
      </c>
      <c r="N16" s="48" t="s">
        <v>84</v>
      </c>
      <c r="O16" s="40">
        <v>39702</v>
      </c>
      <c r="P16" s="48" t="s">
        <v>85</v>
      </c>
    </row>
    <row r="17" spans="1:16" ht="12.75">
      <c r="A17" s="51">
        <f t="shared" si="0"/>
        <v>9</v>
      </c>
      <c r="B17" s="52" t="s">
        <v>263</v>
      </c>
      <c r="C17" s="53" t="s">
        <v>86</v>
      </c>
      <c r="D17" s="54">
        <v>39705</v>
      </c>
      <c r="E17" s="55">
        <v>0.3541666666666667</v>
      </c>
      <c r="F17" s="56">
        <v>0.5104166666666666</v>
      </c>
      <c r="G17" s="57">
        <v>0.9791666666666666</v>
      </c>
      <c r="H17" s="58">
        <v>0.13541666666666666</v>
      </c>
      <c r="I17" s="59">
        <v>0.15625</v>
      </c>
      <c r="J17" s="32">
        <v>0.16666666666666666</v>
      </c>
      <c r="K17" s="33">
        <v>22</v>
      </c>
      <c r="L17" s="60" t="s">
        <v>80</v>
      </c>
      <c r="M17" s="60" t="s">
        <v>81</v>
      </c>
      <c r="N17" s="60" t="s">
        <v>87</v>
      </c>
      <c r="O17" s="54">
        <v>39704</v>
      </c>
      <c r="P17" s="60" t="s">
        <v>88</v>
      </c>
    </row>
    <row r="18" spans="1:16" ht="12.75">
      <c r="A18" s="51">
        <f t="shared" si="0"/>
        <v>10</v>
      </c>
      <c r="B18" s="52" t="s">
        <v>86</v>
      </c>
      <c r="C18" s="53" t="s">
        <v>263</v>
      </c>
      <c r="D18" s="54"/>
      <c r="E18" s="55">
        <v>0.5729166666666666</v>
      </c>
      <c r="F18" s="56">
        <v>0.6215277777777778</v>
      </c>
      <c r="G18" s="57">
        <v>0.19791666666666666</v>
      </c>
      <c r="H18" s="58">
        <v>0.2465277777777778</v>
      </c>
      <c r="I18" s="59">
        <v>0.04861111111111111</v>
      </c>
      <c r="J18" s="32">
        <v>0.05902777777777778</v>
      </c>
      <c r="K18" s="33">
        <v>0</v>
      </c>
      <c r="L18" s="60" t="s">
        <v>80</v>
      </c>
      <c r="M18" s="60" t="s">
        <v>81</v>
      </c>
      <c r="N18" s="60" t="s">
        <v>89</v>
      </c>
      <c r="O18" s="54" t="s">
        <v>90</v>
      </c>
      <c r="P18" s="60" t="s">
        <v>90</v>
      </c>
    </row>
    <row r="19" spans="1:16" ht="12.75">
      <c r="A19" s="37">
        <f t="shared" si="0"/>
        <v>11</v>
      </c>
      <c r="B19" s="38" t="s">
        <v>263</v>
      </c>
      <c r="C19" s="39" t="s">
        <v>79</v>
      </c>
      <c r="D19" s="40">
        <v>39707</v>
      </c>
      <c r="E19" s="41">
        <v>0.2743055555555555</v>
      </c>
      <c r="F19" s="42">
        <v>0.4305555555555556</v>
      </c>
      <c r="G19" s="43">
        <v>0.8993055555555555</v>
      </c>
      <c r="H19" s="44">
        <v>0.05555555555555555</v>
      </c>
      <c r="I19" s="45">
        <v>0.15625</v>
      </c>
      <c r="J19" s="46">
        <v>0.16666666666666666</v>
      </c>
      <c r="K19" s="47">
        <v>17</v>
      </c>
      <c r="L19" s="48" t="s">
        <v>80</v>
      </c>
      <c r="M19" s="48" t="s">
        <v>81</v>
      </c>
      <c r="N19" s="48" t="s">
        <v>91</v>
      </c>
      <c r="O19" s="40" t="s">
        <v>92</v>
      </c>
      <c r="P19" s="48" t="s">
        <v>93</v>
      </c>
    </row>
    <row r="20" spans="1:16" ht="12.75">
      <c r="A20" s="37">
        <f t="shared" si="0"/>
        <v>12</v>
      </c>
      <c r="B20" s="38" t="s">
        <v>79</v>
      </c>
      <c r="C20" s="39" t="s">
        <v>263</v>
      </c>
      <c r="D20" s="40"/>
      <c r="E20" s="41">
        <v>0.5833333333333334</v>
      </c>
      <c r="F20" s="42">
        <v>0.7083333333333334</v>
      </c>
      <c r="G20" s="43">
        <v>0.20833333333333334</v>
      </c>
      <c r="H20" s="44">
        <v>0.3333333333333333</v>
      </c>
      <c r="I20" s="45">
        <v>0.125</v>
      </c>
      <c r="J20" s="46">
        <v>0.13541666666666666</v>
      </c>
      <c r="K20" s="47">
        <v>3</v>
      </c>
      <c r="L20" s="48" t="s">
        <v>80</v>
      </c>
      <c r="M20" s="48" t="s">
        <v>81</v>
      </c>
      <c r="N20" s="48" t="s">
        <v>132</v>
      </c>
      <c r="O20" s="40">
        <v>39707</v>
      </c>
      <c r="P20" s="48" t="s">
        <v>133</v>
      </c>
    </row>
    <row r="21" spans="1:16" ht="12.75">
      <c r="A21" s="51">
        <f t="shared" si="0"/>
        <v>13</v>
      </c>
      <c r="B21" s="52" t="s">
        <v>263</v>
      </c>
      <c r="C21" s="53" t="s">
        <v>86</v>
      </c>
      <c r="D21" s="54">
        <v>39708</v>
      </c>
      <c r="E21" s="55">
        <v>0.513888888888889</v>
      </c>
      <c r="F21" s="56">
        <v>0.6493055555555556</v>
      </c>
      <c r="G21" s="57">
        <v>0.1388888888888889</v>
      </c>
      <c r="H21" s="58">
        <v>0.2743055555555555</v>
      </c>
      <c r="I21" s="59">
        <v>0.13541666666666666</v>
      </c>
      <c r="J21" s="32">
        <v>0.14583333333333334</v>
      </c>
      <c r="K21" s="33">
        <v>17</v>
      </c>
      <c r="L21" s="60" t="s">
        <v>134</v>
      </c>
      <c r="M21" s="60" t="s">
        <v>81</v>
      </c>
      <c r="N21" s="60" t="s">
        <v>135</v>
      </c>
      <c r="O21" s="54">
        <v>39708</v>
      </c>
      <c r="P21" s="60" t="s">
        <v>136</v>
      </c>
    </row>
    <row r="22" spans="1:16" ht="12.75">
      <c r="A22" s="51">
        <f t="shared" si="0"/>
        <v>14</v>
      </c>
      <c r="B22" s="52" t="s">
        <v>86</v>
      </c>
      <c r="C22" s="53" t="s">
        <v>263</v>
      </c>
      <c r="D22" s="54"/>
      <c r="E22" s="55">
        <v>0.7013888888888888</v>
      </c>
      <c r="F22" s="56">
        <v>0.84375</v>
      </c>
      <c r="G22" s="57">
        <v>0.3263888888888889</v>
      </c>
      <c r="H22" s="58">
        <v>0.46875</v>
      </c>
      <c r="I22" s="59">
        <v>0.1423611111111111</v>
      </c>
      <c r="J22" s="32">
        <v>0.15277777777777776</v>
      </c>
      <c r="K22" s="33">
        <v>15</v>
      </c>
      <c r="L22" s="60" t="s">
        <v>134</v>
      </c>
      <c r="M22" s="60" t="s">
        <v>81</v>
      </c>
      <c r="N22" s="60" t="s">
        <v>137</v>
      </c>
      <c r="O22" s="54">
        <v>39708</v>
      </c>
      <c r="P22" s="60" t="s">
        <v>441</v>
      </c>
    </row>
    <row r="23" spans="1:16" ht="12.75">
      <c r="A23" s="37">
        <f t="shared" si="0"/>
        <v>15</v>
      </c>
      <c r="B23" s="38" t="s">
        <v>263</v>
      </c>
      <c r="C23" s="39" t="s">
        <v>263</v>
      </c>
      <c r="D23" s="40">
        <v>39709</v>
      </c>
      <c r="E23" s="41">
        <v>0.517361111111111</v>
      </c>
      <c r="F23" s="42">
        <v>0.6805555555555555</v>
      </c>
      <c r="G23" s="43">
        <v>0.1423611111111111</v>
      </c>
      <c r="H23" s="44">
        <v>0.3055555555555555</v>
      </c>
      <c r="I23" s="45">
        <v>0.16319444444444445</v>
      </c>
      <c r="J23" s="46">
        <v>0.17361111111111113</v>
      </c>
      <c r="K23" s="47">
        <v>14</v>
      </c>
      <c r="L23" s="48" t="s">
        <v>134</v>
      </c>
      <c r="M23" s="48" t="s">
        <v>81</v>
      </c>
      <c r="N23" s="48" t="s">
        <v>442</v>
      </c>
      <c r="O23" s="40">
        <v>39709</v>
      </c>
      <c r="P23" s="48" t="s">
        <v>443</v>
      </c>
    </row>
    <row r="24" spans="1:16" ht="12.75">
      <c r="A24" s="51">
        <f t="shared" si="0"/>
        <v>16</v>
      </c>
      <c r="B24" s="52" t="s">
        <v>263</v>
      </c>
      <c r="C24" s="53" t="s">
        <v>444</v>
      </c>
      <c r="D24" s="54">
        <v>39710</v>
      </c>
      <c r="E24" s="55">
        <v>0.3159722222222222</v>
      </c>
      <c r="F24" s="56">
        <v>0.37152777777777773</v>
      </c>
      <c r="G24" s="57">
        <v>0.9409722222222222</v>
      </c>
      <c r="H24" s="58">
        <v>0.9965277777777778</v>
      </c>
      <c r="I24" s="59">
        <v>0.05555555555555555</v>
      </c>
      <c r="J24" s="32">
        <v>0.06597222222222222</v>
      </c>
      <c r="K24" s="33">
        <v>3</v>
      </c>
      <c r="L24" s="60" t="s">
        <v>134</v>
      </c>
      <c r="M24" s="60" t="s">
        <v>81</v>
      </c>
      <c r="N24" s="60" t="s">
        <v>445</v>
      </c>
      <c r="O24" s="54">
        <v>39709</v>
      </c>
      <c r="P24" s="60" t="s">
        <v>446</v>
      </c>
    </row>
    <row r="25" spans="1:16" ht="12.75">
      <c r="A25" s="51">
        <f t="shared" si="0"/>
        <v>17</v>
      </c>
      <c r="B25" s="52" t="s">
        <v>444</v>
      </c>
      <c r="C25" s="53" t="s">
        <v>263</v>
      </c>
      <c r="D25" s="54"/>
      <c r="E25" s="55">
        <v>0.4236111111111111</v>
      </c>
      <c r="F25" s="56">
        <v>0.5902777777777778</v>
      </c>
      <c r="G25" s="57">
        <v>0.04861111111111111</v>
      </c>
      <c r="H25" s="58">
        <v>0.2152777777777778</v>
      </c>
      <c r="I25" s="59">
        <v>0.16666666666666666</v>
      </c>
      <c r="J25" s="32">
        <v>0.17708333333333334</v>
      </c>
      <c r="K25" s="33">
        <v>19</v>
      </c>
      <c r="L25" s="61" t="s">
        <v>134</v>
      </c>
      <c r="M25" s="61" t="s">
        <v>81</v>
      </c>
      <c r="N25" s="60" t="s">
        <v>447</v>
      </c>
      <c r="O25" s="54">
        <v>39710</v>
      </c>
      <c r="P25" s="60" t="s">
        <v>448</v>
      </c>
    </row>
    <row r="26" spans="1:16" ht="12.75">
      <c r="A26" s="62">
        <f t="shared" si="0"/>
        <v>18</v>
      </c>
      <c r="B26" s="63" t="s">
        <v>263</v>
      </c>
      <c r="C26" s="64" t="s">
        <v>263</v>
      </c>
      <c r="D26" s="65">
        <v>39712</v>
      </c>
      <c r="E26" s="66">
        <v>0.2951388888888889</v>
      </c>
      <c r="F26" s="67">
        <v>0.4618055555555556</v>
      </c>
      <c r="G26" s="68">
        <v>0.9201388888888888</v>
      </c>
      <c r="H26" s="69">
        <v>0.08680555555555557</v>
      </c>
      <c r="I26" s="70">
        <v>0.16666666666666666</v>
      </c>
      <c r="J26" s="71">
        <v>0.17708333333333334</v>
      </c>
      <c r="K26" s="72">
        <v>12</v>
      </c>
      <c r="L26" s="73" t="s">
        <v>134</v>
      </c>
      <c r="M26" s="73" t="s">
        <v>81</v>
      </c>
      <c r="N26" s="73" t="s">
        <v>449</v>
      </c>
      <c r="O26" s="65">
        <v>39711</v>
      </c>
      <c r="P26" s="73" t="s">
        <v>450</v>
      </c>
    </row>
    <row r="27" spans="1:16" ht="12.75">
      <c r="A27" s="51">
        <v>19</v>
      </c>
      <c r="B27" s="52" t="s">
        <v>263</v>
      </c>
      <c r="C27" s="53" t="s">
        <v>79</v>
      </c>
      <c r="D27" s="54">
        <v>39719</v>
      </c>
      <c r="E27" s="55">
        <v>0.5069444444444444</v>
      </c>
      <c r="F27" s="56">
        <v>0.6666666666666666</v>
      </c>
      <c r="G27" s="57">
        <v>0.13194444444444445</v>
      </c>
      <c r="H27" s="58">
        <v>0.2916666666666667</v>
      </c>
      <c r="I27" s="59">
        <v>0.15972222222222224</v>
      </c>
      <c r="J27" s="32">
        <v>0.17013888888888887</v>
      </c>
      <c r="K27" s="33">
        <v>12</v>
      </c>
      <c r="L27" s="60" t="s">
        <v>80</v>
      </c>
      <c r="M27" s="60" t="s">
        <v>451</v>
      </c>
      <c r="N27" s="60" t="s">
        <v>459</v>
      </c>
      <c r="O27" s="54">
        <v>39719</v>
      </c>
      <c r="P27" s="60" t="s">
        <v>460</v>
      </c>
    </row>
    <row r="28" spans="1:16" ht="12.75">
      <c r="A28" s="51">
        <v>20</v>
      </c>
      <c r="B28" s="52" t="s">
        <v>79</v>
      </c>
      <c r="C28" s="53" t="s">
        <v>79</v>
      </c>
      <c r="D28" s="54"/>
      <c r="E28" s="55">
        <v>0.7395833333333334</v>
      </c>
      <c r="F28" s="56">
        <v>0.8402777777777778</v>
      </c>
      <c r="G28" s="57">
        <v>0.3645833333333333</v>
      </c>
      <c r="H28" s="58">
        <v>0.46527777777777773</v>
      </c>
      <c r="I28" s="59">
        <v>0.10069444444444443</v>
      </c>
      <c r="J28" s="32">
        <v>0.1111111111111111</v>
      </c>
      <c r="K28" s="33">
        <v>8</v>
      </c>
      <c r="L28" s="60" t="s">
        <v>80</v>
      </c>
      <c r="M28" s="60" t="s">
        <v>451</v>
      </c>
      <c r="N28" s="60" t="s">
        <v>254</v>
      </c>
      <c r="O28" s="54">
        <v>39719</v>
      </c>
      <c r="P28" s="60" t="s">
        <v>255</v>
      </c>
    </row>
    <row r="29" spans="1:16" ht="12.75">
      <c r="A29" s="37">
        <v>21</v>
      </c>
      <c r="B29" s="38" t="s">
        <v>79</v>
      </c>
      <c r="C29" s="39" t="s">
        <v>79</v>
      </c>
      <c r="D29" s="40">
        <v>39720</v>
      </c>
      <c r="E29" s="41">
        <v>0.5347222222222222</v>
      </c>
      <c r="F29" s="42">
        <v>0.6736111111111112</v>
      </c>
      <c r="G29" s="43">
        <v>0.15972222222222224</v>
      </c>
      <c r="H29" s="44">
        <v>0.2986111111111111</v>
      </c>
      <c r="I29" s="45">
        <v>0.1388888888888889</v>
      </c>
      <c r="J29" s="46">
        <v>0.14930555555555555</v>
      </c>
      <c r="K29" s="47">
        <v>10</v>
      </c>
      <c r="L29" s="48" t="s">
        <v>80</v>
      </c>
      <c r="M29" s="48" t="s">
        <v>451</v>
      </c>
      <c r="N29" s="48" t="s">
        <v>256</v>
      </c>
      <c r="O29" s="40">
        <v>39720</v>
      </c>
      <c r="P29" s="48" t="s">
        <v>257</v>
      </c>
    </row>
    <row r="30" spans="1:16" ht="12.75">
      <c r="A30" s="51">
        <v>22</v>
      </c>
      <c r="B30" s="52" t="s">
        <v>79</v>
      </c>
      <c r="C30" s="53" t="s">
        <v>263</v>
      </c>
      <c r="D30" s="54">
        <v>39721</v>
      </c>
      <c r="E30" s="55">
        <v>0.3055555555555555</v>
      </c>
      <c r="F30" s="56">
        <v>0.4444444444444444</v>
      </c>
      <c r="G30" s="57">
        <v>0.9305555555555555</v>
      </c>
      <c r="H30" s="58">
        <v>0.06944444444444443</v>
      </c>
      <c r="I30" s="59">
        <v>0.1388888888888889</v>
      </c>
      <c r="J30" s="32">
        <v>0.14930555555555555</v>
      </c>
      <c r="K30" s="33">
        <v>12</v>
      </c>
      <c r="L30" s="60" t="s">
        <v>52</v>
      </c>
      <c r="M30" s="60" t="s">
        <v>451</v>
      </c>
      <c r="N30" s="60" t="s">
        <v>53</v>
      </c>
      <c r="O30" s="54">
        <v>39720</v>
      </c>
      <c r="P30" s="60" t="s">
        <v>54</v>
      </c>
    </row>
    <row r="31" spans="1:16" ht="12.75">
      <c r="A31" s="51">
        <v>23</v>
      </c>
      <c r="B31" s="52" t="s">
        <v>263</v>
      </c>
      <c r="C31" s="53" t="s">
        <v>263</v>
      </c>
      <c r="D31" s="54"/>
      <c r="E31" s="55">
        <v>0.5347222222222222</v>
      </c>
      <c r="F31" s="56">
        <v>0.6631944444444444</v>
      </c>
      <c r="G31" s="57">
        <v>0.15972222222222224</v>
      </c>
      <c r="H31" s="58">
        <v>0.2881944444444445</v>
      </c>
      <c r="I31" s="59">
        <v>0.12847222222222224</v>
      </c>
      <c r="J31" s="32">
        <v>0.1388888888888889</v>
      </c>
      <c r="K31" s="33">
        <v>8</v>
      </c>
      <c r="L31" s="60" t="s">
        <v>52</v>
      </c>
      <c r="M31" s="60" t="s">
        <v>451</v>
      </c>
      <c r="N31" s="60" t="s">
        <v>118</v>
      </c>
      <c r="O31" s="54">
        <v>39721</v>
      </c>
      <c r="P31" s="60" t="s">
        <v>119</v>
      </c>
    </row>
    <row r="32" spans="1:16" ht="12.75">
      <c r="A32" s="37">
        <v>24</v>
      </c>
      <c r="B32" s="38" t="s">
        <v>263</v>
      </c>
      <c r="C32" s="39" t="s">
        <v>86</v>
      </c>
      <c r="D32" s="40">
        <v>39722</v>
      </c>
      <c r="E32" s="41">
        <v>0.6006944444444444</v>
      </c>
      <c r="F32" s="42">
        <v>0.7361111111111112</v>
      </c>
      <c r="G32" s="43">
        <v>0.22569444444444445</v>
      </c>
      <c r="H32" s="44">
        <v>0.3611111111111111</v>
      </c>
      <c r="I32" s="45">
        <v>0.13541666666666666</v>
      </c>
      <c r="J32" s="46">
        <v>0.14583333333333334</v>
      </c>
      <c r="K32" s="47">
        <v>16</v>
      </c>
      <c r="L32" s="48" t="s">
        <v>134</v>
      </c>
      <c r="M32" s="48" t="s">
        <v>451</v>
      </c>
      <c r="N32" s="48" t="s">
        <v>120</v>
      </c>
      <c r="O32" s="40">
        <v>39722</v>
      </c>
      <c r="P32" s="48"/>
    </row>
    <row r="33" spans="1:16" ht="13.5" thickBot="1">
      <c r="A33" s="74">
        <v>25</v>
      </c>
      <c r="B33" s="75" t="s">
        <v>86</v>
      </c>
      <c r="C33" s="76" t="s">
        <v>263</v>
      </c>
      <c r="D33" s="77"/>
      <c r="E33" s="78">
        <v>0.8194444444444445</v>
      </c>
      <c r="F33" s="79">
        <v>0.9236111111111112</v>
      </c>
      <c r="G33" s="80">
        <v>0.4444444444444444</v>
      </c>
      <c r="H33" s="81">
        <v>0.548611111111111</v>
      </c>
      <c r="I33" s="82">
        <v>0.10416666666666667</v>
      </c>
      <c r="J33" s="83">
        <v>0.11458333333333333</v>
      </c>
      <c r="K33" s="84">
        <v>10</v>
      </c>
      <c r="L33" s="85" t="s">
        <v>80</v>
      </c>
      <c r="M33" s="85" t="s">
        <v>451</v>
      </c>
      <c r="N33" s="85" t="s">
        <v>121</v>
      </c>
      <c r="O33" s="77">
        <v>39722</v>
      </c>
      <c r="P33" s="85" t="s">
        <v>122</v>
      </c>
    </row>
    <row r="34" spans="1:16" ht="13.5" thickBot="1">
      <c r="A34" s="86"/>
      <c r="B34" s="1"/>
      <c r="C34" s="1"/>
      <c r="D34" s="87"/>
      <c r="E34" s="88"/>
      <c r="F34" s="89"/>
      <c r="G34" s="2"/>
      <c r="H34" s="2"/>
      <c r="I34" s="90">
        <f>SUM(I8:I33)</f>
        <v>3.4652777777777777</v>
      </c>
      <c r="J34" s="90">
        <f>SUM(J7:J33)</f>
        <v>3.881944444444445</v>
      </c>
      <c r="K34" s="91">
        <f>SUM(K7:K33)</f>
        <v>323</v>
      </c>
      <c r="L34" s="2"/>
      <c r="M34" s="2"/>
      <c r="N34" s="1"/>
      <c r="O34" s="1"/>
      <c r="P34" s="1"/>
    </row>
    <row r="35" spans="1:16" ht="12.75">
      <c r="A35" s="86"/>
      <c r="B35" s="1"/>
      <c r="C35" s="1"/>
      <c r="D35" s="87"/>
      <c r="E35" s="88"/>
      <c r="F35" s="2"/>
      <c r="G35" s="2"/>
      <c r="H35" s="2"/>
      <c r="I35" s="92"/>
      <c r="J35" s="2"/>
      <c r="K35" s="93"/>
      <c r="L35" s="2"/>
      <c r="M35" s="2"/>
      <c r="N35" s="1"/>
      <c r="O35" s="1"/>
      <c r="P35" s="1"/>
    </row>
    <row r="37" spans="1:16" ht="12.75">
      <c r="A37" s="1" t="s">
        <v>80</v>
      </c>
      <c r="B37" s="94" t="s">
        <v>123</v>
      </c>
      <c r="C37" s="1"/>
      <c r="D37" s="2"/>
      <c r="E37" s="2"/>
      <c r="F37" s="2"/>
      <c r="G37" s="2"/>
      <c r="H37" s="2"/>
      <c r="I37" s="92"/>
      <c r="J37" s="2"/>
      <c r="K37" s="93"/>
      <c r="L37" s="2"/>
      <c r="M37" s="2"/>
      <c r="N37" s="1"/>
      <c r="O37" s="1"/>
      <c r="P37" s="1"/>
    </row>
    <row r="38" spans="1:16" ht="12.75">
      <c r="A38" s="1" t="s">
        <v>134</v>
      </c>
      <c r="B38" s="94" t="s">
        <v>124</v>
      </c>
      <c r="C38" s="94"/>
      <c r="D38" s="2"/>
      <c r="E38" s="89"/>
      <c r="F38" s="89"/>
      <c r="G38" s="89"/>
      <c r="H38" s="89"/>
      <c r="I38" s="92"/>
      <c r="J38" s="89"/>
      <c r="K38" s="93"/>
      <c r="L38" s="2"/>
      <c r="M38" s="2"/>
      <c r="N38" s="1"/>
      <c r="O38" s="1"/>
      <c r="P38" s="1"/>
    </row>
    <row r="39" spans="1:16" ht="12.75">
      <c r="A39" s="1" t="s">
        <v>125</v>
      </c>
      <c r="B39" s="94" t="s">
        <v>126</v>
      </c>
      <c r="C39" s="1"/>
      <c r="D39" s="2"/>
      <c r="E39" s="89"/>
      <c r="F39" s="89"/>
      <c r="G39" s="89"/>
      <c r="H39" s="89"/>
      <c r="I39" s="92"/>
      <c r="J39" s="89"/>
      <c r="K39" s="93"/>
      <c r="L39" s="2"/>
      <c r="M39" s="2"/>
      <c r="N39" s="1"/>
      <c r="O39" s="1"/>
      <c r="P39" s="1"/>
    </row>
    <row r="40" spans="1:16" ht="12.75">
      <c r="A40" s="94" t="s">
        <v>127</v>
      </c>
      <c r="B40" s="94" t="s">
        <v>128</v>
      </c>
      <c r="C40" s="1"/>
      <c r="D40" s="2"/>
      <c r="E40" s="89"/>
      <c r="F40" s="89"/>
      <c r="G40" s="89"/>
      <c r="H40" s="89"/>
      <c r="I40" s="92"/>
      <c r="J40" s="89"/>
      <c r="K40" s="93"/>
      <c r="L40" s="2"/>
      <c r="M40" s="2"/>
      <c r="N40" s="1"/>
      <c r="O40" s="1"/>
      <c r="P40" s="1"/>
    </row>
    <row r="41" spans="1:16" ht="12.75">
      <c r="A41" s="94" t="s">
        <v>129</v>
      </c>
      <c r="B41" s="94" t="s">
        <v>130</v>
      </c>
      <c r="C41" s="1"/>
      <c r="D41" s="2"/>
      <c r="E41" s="89"/>
      <c r="F41" s="89"/>
      <c r="G41" s="89"/>
      <c r="H41" s="89"/>
      <c r="I41" s="92"/>
      <c r="J41" s="89"/>
      <c r="K41" s="93"/>
      <c r="L41" s="2"/>
      <c r="M41" s="2"/>
      <c r="N41" s="1"/>
      <c r="O41" s="1"/>
      <c r="P41" s="1"/>
    </row>
  </sheetData>
  <mergeCells count="6">
    <mergeCell ref="B3:C3"/>
    <mergeCell ref="E3:I3"/>
    <mergeCell ref="O3:P3"/>
    <mergeCell ref="E4:F4"/>
    <mergeCell ref="G4:H4"/>
    <mergeCell ref="O4:P4"/>
  </mergeCells>
  <printOptions/>
  <pageMargins left="0.75" right="0.75" top="1" bottom="1" header="0.4921259845" footer="0.4921259845"/>
  <pageSetup horizontalDpi="600" verticalDpi="600" orientation="landscape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B2:E31"/>
  <sheetViews>
    <sheetView workbookViewId="0" topLeftCell="A1">
      <selection activeCell="G23" sqref="G23"/>
    </sheetView>
  </sheetViews>
  <sheetFormatPr defaultColWidth="11.421875" defaultRowHeight="12.75"/>
  <cols>
    <col min="1" max="1" width="11.421875" style="0" customWidth="1"/>
    <col min="2" max="2" width="24.00390625" style="99" customWidth="1"/>
    <col min="3" max="3" width="28.28125" style="99" customWidth="1"/>
    <col min="4" max="4" width="11.421875" style="0" customWidth="1"/>
    <col min="5" max="5" width="34.8515625" style="0" customWidth="1"/>
  </cols>
  <sheetData>
    <row r="1" ht="13.5" thickBot="1"/>
    <row r="2" spans="2:5" ht="13.5" thickBot="1">
      <c r="B2" s="136" t="s">
        <v>519</v>
      </c>
      <c r="C2" s="137"/>
      <c r="D2" s="138"/>
      <c r="E2" s="139"/>
    </row>
    <row r="3" spans="2:5" ht="13.5" thickBot="1">
      <c r="B3" s="140" t="s">
        <v>520</v>
      </c>
      <c r="C3" s="141" t="s">
        <v>521</v>
      </c>
      <c r="D3" s="142" t="s">
        <v>522</v>
      </c>
      <c r="E3" s="141" t="s">
        <v>523</v>
      </c>
    </row>
    <row r="4" spans="2:5" ht="12.75">
      <c r="B4" s="143">
        <v>39701.84652777778</v>
      </c>
      <c r="C4" s="143">
        <v>39702.251388888886</v>
      </c>
      <c r="D4" s="144">
        <v>0.4048611111111111</v>
      </c>
      <c r="E4" s="145" t="s">
        <v>524</v>
      </c>
    </row>
    <row r="5" spans="2:5" ht="12.75">
      <c r="B5" s="146">
        <v>39707.87013888889</v>
      </c>
      <c r="C5" s="146">
        <v>39708.21875</v>
      </c>
      <c r="D5" s="98">
        <v>0.34861111111111115</v>
      </c>
      <c r="E5" s="147" t="s">
        <v>525</v>
      </c>
    </row>
    <row r="6" spans="2:5" ht="12.75">
      <c r="B6" s="148">
        <v>39708.94375</v>
      </c>
      <c r="C6" s="148">
        <v>39709.26111111111</v>
      </c>
      <c r="D6" s="97">
        <v>0.31736111111111115</v>
      </c>
      <c r="E6" s="149" t="s">
        <v>526</v>
      </c>
    </row>
    <row r="7" spans="2:5" ht="12.75">
      <c r="B7" s="146">
        <v>39710.010416666664</v>
      </c>
      <c r="C7" s="146">
        <v>39710.30902777778</v>
      </c>
      <c r="D7" s="98">
        <v>0.2986111111111111</v>
      </c>
      <c r="E7" s="147" t="s">
        <v>541</v>
      </c>
    </row>
    <row r="8" spans="2:5" ht="12.75">
      <c r="B8" s="148">
        <v>39711.10763888889</v>
      </c>
      <c r="C8" s="148">
        <v>39711.489583333336</v>
      </c>
      <c r="D8" s="97">
        <v>0.3819444444444444</v>
      </c>
      <c r="E8" s="149" t="s">
        <v>542</v>
      </c>
    </row>
    <row r="9" spans="2:5" ht="12.75">
      <c r="B9" s="146">
        <v>39714.00833333333</v>
      </c>
      <c r="C9" s="146">
        <v>39714.299305555556</v>
      </c>
      <c r="D9" s="98">
        <v>0.29097222222222224</v>
      </c>
      <c r="E9" s="147" t="s">
        <v>543</v>
      </c>
    </row>
    <row r="10" spans="2:5" ht="12.75">
      <c r="B10" s="148">
        <v>39715.84375</v>
      </c>
      <c r="C10" s="148">
        <v>39716.12708333333</v>
      </c>
      <c r="D10" s="97">
        <v>0.2833333333333333</v>
      </c>
      <c r="E10" s="149" t="s">
        <v>544</v>
      </c>
    </row>
    <row r="11" spans="2:5" ht="13.5" thickBot="1">
      <c r="B11" s="150">
        <v>39717.83888888889</v>
      </c>
      <c r="C11" s="150">
        <v>39718.2125</v>
      </c>
      <c r="D11" s="151">
        <v>0.3736111111111111</v>
      </c>
      <c r="E11" s="152" t="s">
        <v>226</v>
      </c>
    </row>
    <row r="12" ht="13.5" thickBot="1">
      <c r="D12" s="153">
        <f>SUM(D4:D11)</f>
        <v>2.699305555555556</v>
      </c>
    </row>
    <row r="13" ht="13.5" thickBot="1">
      <c r="D13" s="154"/>
    </row>
    <row r="14" spans="2:5" ht="13.5" thickBot="1">
      <c r="B14" s="136" t="s">
        <v>227</v>
      </c>
      <c r="C14" s="137"/>
      <c r="D14" s="138"/>
      <c r="E14" s="139"/>
    </row>
    <row r="15" spans="2:5" ht="13.5" thickBot="1">
      <c r="B15" s="140" t="s">
        <v>520</v>
      </c>
      <c r="C15" s="141" t="s">
        <v>521</v>
      </c>
      <c r="D15" s="142" t="s">
        <v>522</v>
      </c>
      <c r="E15" s="141" t="s">
        <v>523</v>
      </c>
    </row>
    <row r="16" spans="2:5" ht="12.75">
      <c r="B16" s="155">
        <v>39700.020833333336</v>
      </c>
      <c r="C16" s="143">
        <v>39700.447916666664</v>
      </c>
      <c r="D16" s="156">
        <v>0.4270833333333333</v>
      </c>
      <c r="E16" s="145" t="s">
        <v>228</v>
      </c>
    </row>
    <row r="17" spans="2:5" ht="12.75">
      <c r="B17" s="157">
        <v>39701.069444444445</v>
      </c>
      <c r="C17" s="146">
        <v>39701.51736111111</v>
      </c>
      <c r="D17" s="158">
        <v>0.4479166666666667</v>
      </c>
      <c r="E17" s="147" t="s">
        <v>229</v>
      </c>
    </row>
    <row r="18" spans="2:5" ht="12.75">
      <c r="B18" s="159">
        <v>39702.311111111114</v>
      </c>
      <c r="C18" s="148">
        <v>39702.76944444444</v>
      </c>
      <c r="D18" s="160">
        <v>0.375</v>
      </c>
      <c r="E18" s="149" t="s">
        <v>229</v>
      </c>
    </row>
    <row r="19" spans="2:5" ht="12.75">
      <c r="B19" s="157">
        <v>39703.48472222222</v>
      </c>
      <c r="C19" s="146">
        <v>39703.97083333333</v>
      </c>
      <c r="D19" s="158">
        <v>0.4861111111111111</v>
      </c>
      <c r="E19" s="147" t="s">
        <v>230</v>
      </c>
    </row>
    <row r="20" spans="2:5" ht="12.75">
      <c r="B20" s="159">
        <v>39707.86388888889</v>
      </c>
      <c r="C20" s="148">
        <v>39708.18472222222</v>
      </c>
      <c r="D20" s="160">
        <v>0.32083333333333336</v>
      </c>
      <c r="E20" s="149" t="s">
        <v>231</v>
      </c>
    </row>
    <row r="21" spans="2:5" ht="12.75">
      <c r="B21" s="157">
        <v>39708.933333333334</v>
      </c>
      <c r="C21" s="146">
        <v>39709.30069444444</v>
      </c>
      <c r="D21" s="158">
        <v>0.3673611111111111</v>
      </c>
      <c r="E21" s="147" t="s">
        <v>232</v>
      </c>
    </row>
    <row r="22" spans="2:5" ht="12.75">
      <c r="B22" s="159">
        <v>39710.03680555556</v>
      </c>
      <c r="C22" s="148">
        <v>39710.299305555556</v>
      </c>
      <c r="D22" s="160">
        <v>0.2625</v>
      </c>
      <c r="E22" s="149" t="s">
        <v>231</v>
      </c>
    </row>
    <row r="23" spans="2:5" ht="12.75">
      <c r="B23" s="157">
        <v>39711.080555555556</v>
      </c>
      <c r="C23" s="146">
        <v>39711.504166666666</v>
      </c>
      <c r="D23" s="158">
        <v>0.4236111111111111</v>
      </c>
      <c r="E23" s="147" t="s">
        <v>231</v>
      </c>
    </row>
    <row r="24" spans="2:5" ht="12.75">
      <c r="B24" s="159">
        <v>39715.717361111114</v>
      </c>
      <c r="C24" s="148">
        <v>39716.13888888889</v>
      </c>
      <c r="D24" s="160">
        <v>0.4215277777777778</v>
      </c>
      <c r="E24" s="149" t="s">
        <v>233</v>
      </c>
    </row>
    <row r="25" spans="2:5" ht="12.75">
      <c r="B25" s="157">
        <v>39716.83541666667</v>
      </c>
      <c r="C25" s="146">
        <v>39717.28472222222</v>
      </c>
      <c r="D25" s="158">
        <v>0.44930555555555557</v>
      </c>
      <c r="E25" s="147" t="s">
        <v>233</v>
      </c>
    </row>
    <row r="26" spans="2:5" ht="13.5" thickBot="1">
      <c r="B26" s="161">
        <v>39718.08888888889</v>
      </c>
      <c r="C26" s="162">
        <v>39718.595138888886</v>
      </c>
      <c r="D26" s="163">
        <v>0.50625</v>
      </c>
      <c r="E26" s="164" t="s">
        <v>233</v>
      </c>
    </row>
    <row r="27" ht="13.5" thickBot="1">
      <c r="D27" s="153">
        <f>SUM(D16:D26)</f>
        <v>4.487500000000001</v>
      </c>
    </row>
    <row r="29" spans="3:5" ht="12.75">
      <c r="C29" s="165" t="s">
        <v>18</v>
      </c>
      <c r="D29" s="99"/>
      <c r="E29" s="99"/>
    </row>
    <row r="31" ht="12.75">
      <c r="C31" s="165" t="s">
        <v>190</v>
      </c>
    </row>
  </sheetData>
  <printOptions/>
  <pageMargins left="0.75" right="0.75" top="1" bottom="1" header="0.4921259845" footer="0.492125984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harn_fl</dc:creator>
  <cp:keywords/>
  <dc:description/>
  <cp:lastModifiedBy>paharr</cp:lastModifiedBy>
  <cp:lastPrinted>2008-10-23T18:54:53Z</cp:lastPrinted>
  <dcterms:created xsi:type="dcterms:W3CDTF">2008-10-14T09:32:32Z</dcterms:created>
  <dcterms:modified xsi:type="dcterms:W3CDTF">2008-10-29T21:28:18Z</dcterms:modified>
  <cp:category/>
  <cp:version/>
  <cp:contentType/>
  <cp:contentStatus/>
</cp:coreProperties>
</file>